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32768\Box\Towe Project - Financial Reporting and information\University of Ramon Llull-Financial Reports\"/>
    </mc:Choice>
  </mc:AlternateContent>
  <bookViews>
    <workbookView xWindow="0" yWindow="0" windowWidth="11985" windowHeight="11670" tabRatio="844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H16" i="1" l="1"/>
  <c r="G16" i="1"/>
  <c r="F5" i="7"/>
  <c r="H17" i="7" l="1"/>
  <c r="H16" i="7"/>
  <c r="H15" i="7"/>
  <c r="H14" i="7"/>
  <c r="H13" i="7"/>
  <c r="H12" i="7"/>
  <c r="G12" i="7"/>
  <c r="G17" i="7"/>
  <c r="G16" i="7"/>
  <c r="G15" i="7"/>
  <c r="G14" i="7"/>
  <c r="G13" i="7"/>
  <c r="D5" i="7"/>
  <c r="F17" i="7"/>
  <c r="D25" i="1" l="1"/>
  <c r="C10" i="4" l="1"/>
  <c r="C19" i="4"/>
  <c r="C28" i="4"/>
  <c r="C37" i="4"/>
  <c r="C46" i="4"/>
  <c r="C64" i="4" l="1"/>
  <c r="C55" i="4" l="1"/>
  <c r="C15" i="1" l="1"/>
  <c r="D35" i="1" l="1"/>
  <c r="D37" i="1"/>
  <c r="D36" i="1"/>
  <c r="E19" i="5" l="1"/>
  <c r="F17" i="6" l="1"/>
  <c r="F16" i="6"/>
  <c r="E6" i="6"/>
  <c r="E5" i="6"/>
  <c r="E11" i="3"/>
  <c r="E10" i="3"/>
  <c r="E4" i="7" l="1"/>
  <c r="D4" i="7"/>
  <c r="E5" i="7" l="1"/>
  <c r="E40" i="1" s="1"/>
  <c r="D6" i="7"/>
  <c r="F4" i="7"/>
  <c r="F6" i="7" l="1"/>
  <c r="E6" i="7"/>
  <c r="D6" i="3"/>
  <c r="D12" i="3"/>
  <c r="D18" i="3"/>
  <c r="D24" i="3"/>
  <c r="E23" i="3"/>
  <c r="E22" i="3"/>
  <c r="C60" i="6" l="1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E36" i="1"/>
  <c r="D59" i="6"/>
  <c r="D39" i="1"/>
  <c r="E39" i="1" s="1"/>
  <c r="D26" i="6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comments3.xml><?xml version="1.0" encoding="utf-8"?>
<comments xmlns="http://schemas.openxmlformats.org/spreadsheetml/2006/main">
  <authors>
    <author>Sutherland, Helen M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Sutherland, Helen M:</t>
        </r>
        <r>
          <rPr>
            <sz val="9"/>
            <color indexed="81"/>
            <rFont val="Tahoma"/>
            <family val="2"/>
          </rPr>
          <t xml:space="preserve">
Force Majeure</t>
        </r>
      </text>
    </comment>
  </commentList>
</comments>
</file>

<file path=xl/sharedStrings.xml><?xml version="1.0" encoding="utf-8"?>
<sst xmlns="http://schemas.openxmlformats.org/spreadsheetml/2006/main" count="240" uniqueCount="104">
  <si>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</si>
  <si>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</si>
  <si>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</si>
  <si>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</si>
  <si>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</si>
  <si>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</si>
  <si>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</si>
  <si>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</si>
  <si>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</si>
  <si>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</si>
  <si>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</si>
  <si>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</si>
  <si>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</si>
  <si>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</si>
  <si>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</si>
  <si>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</si>
  <si>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</si>
  <si>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</si>
  <si>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</si>
  <si>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</si>
  <si>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</si>
  <si>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</si>
  <si>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</si>
  <si>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</si>
  <si>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</si>
  <si>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</si>
  <si>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</si>
  <si>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</si>
  <si>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</si>
  <si>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</si>
  <si>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</si>
  <si>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</si>
  <si>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</si>
  <si>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</si>
  <si>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</si>
  <si>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</si>
  <si>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</si>
  <si>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</si>
  <si>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</si>
  <si>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</si>
  <si>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</si>
  <si>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</si>
  <si>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</si>
  <si>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</si>
  <si>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</si>
  <si>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</si>
  <si>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</si>
  <si>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</si>
  <si>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</si>
  <si>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</si>
  <si>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</si>
  <si>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</si>
  <si>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</si>
  <si>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</si>
  <si>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</si>
  <si>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</si>
  <si>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</si>
  <si>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</si>
  <si>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</si>
  <si>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</si>
  <si>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</si>
  <si>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</si>
  <si>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</si>
  <si>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</si>
  <si>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</si>
  <si>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</si>
  <si>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</si>
  <si>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</si>
  <si>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</si>
  <si>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</si>
  <si>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</si>
  <si>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</si>
  <si>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</si>
  <si>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</si>
  <si>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</si>
  <si>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</si>
  <si>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</si>
  <si>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</si>
  <si>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</si>
  <si>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</si>
  <si>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</si>
  <si>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</si>
  <si>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</si>
  <si>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</si>
  <si>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</si>
  <si>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</si>
  <si>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</si>
  <si>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Seotember 2015- September 2018</t>
  </si>
  <si>
    <t>Univeritat Ramon Llull</t>
  </si>
  <si>
    <t>Carme Flores</t>
  </si>
  <si>
    <t>Cristina Corcoll</t>
  </si>
  <si>
    <t>Àngels Geis</t>
  </si>
  <si>
    <t>Flores, Carme</t>
  </si>
  <si>
    <t>Geis, M. Àngels</t>
  </si>
  <si>
    <t>FR1</t>
  </si>
  <si>
    <t>FR2</t>
  </si>
  <si>
    <t>FR4</t>
  </si>
  <si>
    <t>FR5</t>
  </si>
  <si>
    <t>FR6</t>
  </si>
  <si>
    <t>EU grant</t>
  </si>
  <si>
    <t>Total expences</t>
  </si>
  <si>
    <t>not claiming</t>
  </si>
  <si>
    <t>Budget</t>
  </si>
  <si>
    <t>Claiming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</si>
</sst>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/>
    <xf numFmtId="4" fontId="0" fillId="0" borderId="0" xfId="0" applyNumberFormat="1"/>
    <xf numFmtId="0" fontId="0" fillId="2" borderId="1" xfId="0" applyFill="1" applyBorder="1"/>
    <xf numFmtId="0" fontId="0" fillId="0" borderId="16" xfId="0" applyFill="1" applyBorder="1" applyAlignment="1"/>
    <xf numFmtId="0" fontId="0" fillId="2" borderId="1" xfId="0" applyFont="1" applyFill="1" applyBorder="1"/>
    <xf numFmtId="0" fontId="0" fillId="2" borderId="2" xfId="0" applyFill="1" applyBorder="1" applyAlignment="1"/>
    <xf numFmtId="3" fontId="0" fillId="2" borderId="0" xfId="0" applyNumberFormat="1" applyFill="1"/>
    <xf numFmtId="0" fontId="0" fillId="0" borderId="0" xfId="0" applyFill="1"/>
    <xf numFmtId="0" fontId="0" fillId="3" borderId="1" xfId="0" applyFill="1" applyBorder="1" applyAlignment="1"/>
    <xf numFmtId="0" fontId="0" fillId="3" borderId="1" xfId="0" applyFill="1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tabSelected="1" topLeftCell="C7" workbookViewId="0">
      <selection activeCell="I27" sqref="I27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8" x14ac:dyDescent="0.25">
      <c r="A1" s="53" t="s">
        <v>1</v>
      </c>
      <c r="B1" s="53"/>
      <c r="C1" s="53"/>
      <c r="D1" s="53"/>
    </row>
    <row r="3" spans="1:8" x14ac:dyDescent="0.25">
      <c r="A3" s="11" t="s">
        <v>3</v>
      </c>
      <c r="B3" s="54" t="s">
        <v>88</v>
      </c>
      <c r="C3" s="54"/>
      <c r="D3" s="54"/>
    </row>
    <row r="4" spans="1:8" x14ac:dyDescent="0.25">
      <c r="A4" s="11" t="s">
        <v>2</v>
      </c>
      <c r="B4" s="54" t="s">
        <v>87</v>
      </c>
      <c r="C4" s="54"/>
      <c r="D4" s="54"/>
    </row>
    <row r="6" spans="1:8" x14ac:dyDescent="0.25">
      <c r="A6" s="10" t="s">
        <v>10</v>
      </c>
    </row>
    <row r="8" spans="1:8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  <c r="F8" s="51" t="s">
        <v>102</v>
      </c>
      <c r="G8" s="51" t="s">
        <v>103</v>
      </c>
      <c r="H8" t="s">
        <v>101</v>
      </c>
    </row>
    <row r="9" spans="1:8" x14ac:dyDescent="0.25">
      <c r="A9" s="2" t="s">
        <v>5</v>
      </c>
      <c r="B9" s="3">
        <v>250</v>
      </c>
      <c r="C9" s="13">
        <v>0</v>
      </c>
      <c r="D9" s="13">
        <f>D20</f>
        <v>9000</v>
      </c>
      <c r="E9" s="11">
        <f t="shared" ref="E9:E15" si="0">D9</f>
        <v>9000</v>
      </c>
      <c r="F9" s="32">
        <v>9000</v>
      </c>
      <c r="G9" s="42">
        <v>9000</v>
      </c>
    </row>
    <row r="10" spans="1:8" x14ac:dyDescent="0.25">
      <c r="A10" s="2" t="s">
        <v>6</v>
      </c>
      <c r="B10" s="3">
        <v>575</v>
      </c>
      <c r="C10" s="13">
        <f>C21+C22+C23+C24</f>
        <v>3530.4900000000002</v>
      </c>
      <c r="D10" s="13">
        <f>D21+D22+D23+D24</f>
        <v>3450</v>
      </c>
      <c r="E10" s="11">
        <f t="shared" si="0"/>
        <v>3450</v>
      </c>
      <c r="F10" s="32">
        <v>3450</v>
      </c>
      <c r="G10">
        <v>3450</v>
      </c>
    </row>
    <row r="11" spans="1:8" x14ac:dyDescent="0.25">
      <c r="A11" s="11" t="s">
        <v>7</v>
      </c>
      <c r="B11" s="3">
        <v>137</v>
      </c>
      <c r="C11" s="13">
        <v>0</v>
      </c>
      <c r="D11" s="13">
        <f>E25+E26+E27+E28+E29+E30+E31</f>
        <v>33993.81</v>
      </c>
      <c r="E11" s="11">
        <f t="shared" si="0"/>
        <v>33993.81</v>
      </c>
      <c r="F11" s="32">
        <v>41100</v>
      </c>
      <c r="G11" s="42">
        <v>31725.09</v>
      </c>
      <c r="H11" s="42">
        <v>9374.91</v>
      </c>
    </row>
    <row r="12" spans="1:8" x14ac:dyDescent="0.25">
      <c r="A12" s="11" t="s">
        <v>8</v>
      </c>
      <c r="B12" s="3">
        <v>100</v>
      </c>
      <c r="C12" s="13">
        <v>0</v>
      </c>
      <c r="D12" s="13">
        <f>E32+E33+E34+E35</f>
        <v>5000</v>
      </c>
      <c r="E12" s="11">
        <f t="shared" si="0"/>
        <v>5000</v>
      </c>
      <c r="F12" s="32">
        <v>5000</v>
      </c>
      <c r="G12" s="42">
        <v>5000</v>
      </c>
    </row>
    <row r="13" spans="1:8" x14ac:dyDescent="0.25">
      <c r="A13" s="11" t="s">
        <v>64</v>
      </c>
      <c r="B13" s="3">
        <v>275</v>
      </c>
      <c r="C13" s="13">
        <f>C36+C38</f>
        <v>694.8</v>
      </c>
      <c r="D13" s="13">
        <f>E36+E38</f>
        <v>550</v>
      </c>
      <c r="E13" s="11">
        <f t="shared" si="0"/>
        <v>550</v>
      </c>
      <c r="F13" s="32">
        <v>550</v>
      </c>
      <c r="G13" s="52">
        <v>550</v>
      </c>
    </row>
    <row r="14" spans="1:8" x14ac:dyDescent="0.25">
      <c r="A14" s="12" t="s">
        <v>63</v>
      </c>
      <c r="B14" s="3">
        <v>500</v>
      </c>
      <c r="C14" s="13">
        <f>C37+C39</f>
        <v>1120.3600000000001</v>
      </c>
      <c r="D14" s="13">
        <f>E37+E39</f>
        <v>1000</v>
      </c>
      <c r="E14" s="11">
        <f t="shared" si="0"/>
        <v>1000</v>
      </c>
      <c r="F14" s="32">
        <v>1000</v>
      </c>
      <c r="G14" s="52">
        <v>1000</v>
      </c>
    </row>
    <row r="15" spans="1:8" ht="15.75" thickBot="1" x14ac:dyDescent="0.3">
      <c r="A15" s="11" t="s">
        <v>9</v>
      </c>
      <c r="B15" s="3"/>
      <c r="C15" s="33">
        <f>'Exceptional Costs'!C5</f>
        <v>6393.92</v>
      </c>
      <c r="D15" s="13">
        <f>E40</f>
        <v>4795.4400000000005</v>
      </c>
      <c r="E15" s="15">
        <f t="shared" si="0"/>
        <v>4795.4400000000005</v>
      </c>
      <c r="F15" s="32">
        <v>8235</v>
      </c>
      <c r="G15" s="40">
        <v>4795.4399999999996</v>
      </c>
      <c r="H15">
        <v>3439.56</v>
      </c>
    </row>
    <row r="16" spans="1:8" ht="15.75" thickTop="1" x14ac:dyDescent="0.25">
      <c r="E16" s="21">
        <f>SUM(E9:E15)</f>
        <v>57789.25</v>
      </c>
      <c r="F16" s="32">
        <v>68335</v>
      </c>
      <c r="G16" s="46">
        <f>SUM(G9:G15)</f>
        <v>55520.53</v>
      </c>
      <c r="H16" s="45">
        <f>F16-G16</f>
        <v>12814.470000000001</v>
      </c>
    </row>
    <row r="19" spans="1:6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6" x14ac:dyDescent="0.25">
      <c r="A20" s="6" t="s">
        <v>5</v>
      </c>
      <c r="B20" s="3">
        <v>250</v>
      </c>
      <c r="C20" s="13"/>
      <c r="D20" s="13">
        <f>'Project Management'!E4</f>
        <v>9000</v>
      </c>
      <c r="E20" s="11">
        <f t="shared" ref="E20:E39" si="1">D20</f>
        <v>9000</v>
      </c>
    </row>
    <row r="21" spans="1:6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6" x14ac:dyDescent="0.25">
      <c r="A22" s="11" t="s">
        <v>73</v>
      </c>
      <c r="B22" s="3">
        <v>575</v>
      </c>
      <c r="C22" s="13">
        <f>'Transnational Meetings'!C12</f>
        <v>429.16</v>
      </c>
      <c r="D22" s="13">
        <f>'Transnational Meetings'!E12:E12</f>
        <v>1150</v>
      </c>
      <c r="E22" s="11">
        <f t="shared" si="1"/>
        <v>1150</v>
      </c>
    </row>
    <row r="23" spans="1:6" x14ac:dyDescent="0.25">
      <c r="A23" s="19" t="s">
        <v>74</v>
      </c>
      <c r="B23" s="3">
        <v>575</v>
      </c>
      <c r="C23" s="13">
        <f>'Transnational Meetings'!C18</f>
        <v>1447.51</v>
      </c>
      <c r="D23" s="13">
        <f>'Transnational Meetings'!E18:E18</f>
        <v>1150</v>
      </c>
      <c r="E23" s="11">
        <f t="shared" si="1"/>
        <v>1150</v>
      </c>
    </row>
    <row r="24" spans="1:6" x14ac:dyDescent="0.25">
      <c r="A24" s="11" t="s">
        <v>75</v>
      </c>
      <c r="B24" s="3">
        <v>575</v>
      </c>
      <c r="C24" s="13">
        <f>'Transnational Meetings'!C24</f>
        <v>1653.8200000000002</v>
      </c>
      <c r="D24" s="13">
        <f>'Transnational Meetings'!E24:E24</f>
        <v>1150</v>
      </c>
      <c r="E24" s="11">
        <f t="shared" si="1"/>
        <v>1150</v>
      </c>
    </row>
    <row r="25" spans="1:6" x14ac:dyDescent="0.25">
      <c r="A25" s="11" t="s">
        <v>66</v>
      </c>
      <c r="B25" s="3">
        <v>137</v>
      </c>
      <c r="C25" s="13"/>
      <c r="D25" s="13">
        <f>'Intellectual Outputs'!D10:D10</f>
        <v>123.3</v>
      </c>
      <c r="E25" s="11">
        <f t="shared" si="1"/>
        <v>123.3</v>
      </c>
    </row>
    <row r="26" spans="1:6" x14ac:dyDescent="0.25">
      <c r="A26" s="11" t="s">
        <v>65</v>
      </c>
      <c r="B26" s="20">
        <v>137</v>
      </c>
      <c r="C26" s="11"/>
      <c r="D26" s="13">
        <f>'Intellectual Outputs'!D19:D19</f>
        <v>1676.8799999999999</v>
      </c>
      <c r="E26" s="11">
        <f t="shared" si="1"/>
        <v>1676.8799999999999</v>
      </c>
    </row>
    <row r="27" spans="1:6" x14ac:dyDescent="0.25">
      <c r="A27" s="19" t="s">
        <v>67</v>
      </c>
      <c r="B27" s="20">
        <v>137</v>
      </c>
      <c r="C27" s="11"/>
      <c r="D27" s="44">
        <f>'Intellectual Outputs'!D28:D28</f>
        <v>3285.26</v>
      </c>
      <c r="E27" s="11">
        <f t="shared" si="1"/>
        <v>3285.26</v>
      </c>
      <c r="F27" s="45">
        <v>2055</v>
      </c>
    </row>
    <row r="28" spans="1:6" x14ac:dyDescent="0.25">
      <c r="A28" s="6" t="s">
        <v>68</v>
      </c>
      <c r="B28" s="20">
        <v>137</v>
      </c>
      <c r="C28" s="13"/>
      <c r="D28" s="44">
        <f>'Intellectual Outputs'!D37:D37</f>
        <v>3093.46</v>
      </c>
      <c r="E28" s="11">
        <f t="shared" si="1"/>
        <v>3093.46</v>
      </c>
      <c r="F28" s="45">
        <v>2055</v>
      </c>
    </row>
    <row r="29" spans="1:6" x14ac:dyDescent="0.25">
      <c r="A29" s="6" t="s">
        <v>69</v>
      </c>
      <c r="B29" s="3">
        <v>137</v>
      </c>
      <c r="C29" s="13"/>
      <c r="D29" s="13">
        <f>'Intellectual Outputs'!D46:D46</f>
        <v>7963.8099999999995</v>
      </c>
      <c r="E29" s="11">
        <f t="shared" si="1"/>
        <v>7963.8099999999995</v>
      </c>
    </row>
    <row r="30" spans="1:6" x14ac:dyDescent="0.25">
      <c r="A30" s="6" t="s">
        <v>70</v>
      </c>
      <c r="B30" s="3">
        <v>137</v>
      </c>
      <c r="C30" s="13"/>
      <c r="D30" s="13">
        <f>'Intellectual Outputs'!D55:D55</f>
        <v>11010.69</v>
      </c>
      <c r="E30" s="11">
        <f t="shared" si="1"/>
        <v>11010.69</v>
      </c>
    </row>
    <row r="31" spans="1:6" x14ac:dyDescent="0.25">
      <c r="A31" s="6" t="s">
        <v>71</v>
      </c>
      <c r="B31" s="3">
        <v>137</v>
      </c>
      <c r="C31" s="13"/>
      <c r="D31" s="13">
        <f>'Intellectual Outputs'!D64:D64</f>
        <v>6840.41</v>
      </c>
      <c r="E31" s="11">
        <f t="shared" si="1"/>
        <v>6840.41</v>
      </c>
    </row>
    <row r="32" spans="1:6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</f>
        <v>5000</v>
      </c>
      <c r="E35" s="11">
        <f t="shared" si="1"/>
        <v>5000</v>
      </c>
    </row>
    <row r="36" spans="1:5" x14ac:dyDescent="0.25">
      <c r="A36" s="13" t="s">
        <v>76</v>
      </c>
      <c r="B36" s="3">
        <v>275</v>
      </c>
      <c r="C36" s="13">
        <f>'Training Activities'!C10</f>
        <v>694.8</v>
      </c>
      <c r="D36" s="13">
        <f>'Training Activities'!E10</f>
        <v>550</v>
      </c>
      <c r="E36" s="11">
        <f t="shared" si="1"/>
        <v>550</v>
      </c>
    </row>
    <row r="37" spans="1:5" x14ac:dyDescent="0.25">
      <c r="A37" s="12" t="s">
        <v>77</v>
      </c>
      <c r="B37" s="3">
        <v>500</v>
      </c>
      <c r="C37" s="13">
        <f>'Training Activities'!C21</f>
        <v>1120.3600000000001</v>
      </c>
      <c r="D37" s="13">
        <f>'Training Activities'!F21</f>
        <v>1000</v>
      </c>
      <c r="E37" s="11">
        <f t="shared" si="1"/>
        <v>1000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4795.4400000000005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G31" sqref="G31"/>
    </sheetView>
  </sheetViews>
  <sheetFormatPr defaultRowHeight="15" x14ac:dyDescent="0.25"/>
  <sheetData>
    <row r="1" spans="1:8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3" spans="1:8" x14ac:dyDescent="0.25">
      <c r="A3" s="54" t="s">
        <v>5</v>
      </c>
      <c r="B3" s="54"/>
      <c r="C3" s="54" t="s">
        <v>17</v>
      </c>
      <c r="D3" s="54"/>
      <c r="E3" s="3" t="s">
        <v>16</v>
      </c>
    </row>
    <row r="4" spans="1:8" x14ac:dyDescent="0.25">
      <c r="A4" s="3" t="s">
        <v>15</v>
      </c>
      <c r="B4" s="3">
        <v>250</v>
      </c>
      <c r="C4" s="54">
        <v>36</v>
      </c>
      <c r="D4" s="54"/>
      <c r="E4" s="3">
        <f>B4*C4</f>
        <v>9000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workbookViewId="0">
      <selection activeCell="C11" sqref="C11"/>
    </sheetView>
  </sheetViews>
  <sheetFormatPr defaultRowHeight="15" x14ac:dyDescent="0.25"/>
  <cols>
    <col min="1" max="1" width="21.42578125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53" t="s">
        <v>18</v>
      </c>
      <c r="B1" s="53"/>
      <c r="C1" s="53"/>
      <c r="D1" s="53"/>
      <c r="E1" s="53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37" t="s">
        <v>89</v>
      </c>
      <c r="B10" s="3">
        <v>575</v>
      </c>
      <c r="C10" s="37">
        <v>429.16</v>
      </c>
      <c r="D10" s="37">
        <v>575</v>
      </c>
      <c r="E10" s="37">
        <f>D10</f>
        <v>575</v>
      </c>
      <c r="F10" s="1"/>
      <c r="G10" s="1"/>
    </row>
    <row r="11" spans="1:7" ht="15.75" thickBot="1" x14ac:dyDescent="0.3">
      <c r="A11" s="37" t="s">
        <v>90</v>
      </c>
      <c r="B11" s="3">
        <v>575</v>
      </c>
      <c r="C11" s="37">
        <v>0</v>
      </c>
      <c r="D11" s="37">
        <v>575</v>
      </c>
      <c r="E11" s="15">
        <f>D11</f>
        <v>575</v>
      </c>
    </row>
    <row r="12" spans="1:7" ht="16.5" thickTop="1" thickBot="1" x14ac:dyDescent="0.3">
      <c r="A12" s="11"/>
      <c r="B12" s="3"/>
      <c r="C12" s="3">
        <f>SUM(C10:C11)</f>
        <v>429.16</v>
      </c>
      <c r="D12" s="3">
        <f>SUM(D10:D11)</f>
        <v>1150</v>
      </c>
      <c r="E12" s="16">
        <f>SUM(E10:E11)</f>
        <v>1150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7" t="s">
        <v>92</v>
      </c>
      <c r="B16" s="3">
        <v>575</v>
      </c>
      <c r="C16" s="37">
        <v>774.2</v>
      </c>
      <c r="D16" s="37">
        <v>575</v>
      </c>
      <c r="E16" s="37">
        <v>575</v>
      </c>
    </row>
    <row r="17" spans="1:5" ht="15.75" thickBot="1" x14ac:dyDescent="0.3">
      <c r="A17" s="37" t="s">
        <v>93</v>
      </c>
      <c r="B17" s="3">
        <v>575</v>
      </c>
      <c r="C17" s="37">
        <v>673.31</v>
      </c>
      <c r="D17" s="37">
        <v>575</v>
      </c>
      <c r="E17" s="15">
        <v>575</v>
      </c>
    </row>
    <row r="18" spans="1:5" ht="16.5" thickTop="1" thickBot="1" x14ac:dyDescent="0.3">
      <c r="A18" s="11"/>
      <c r="B18" s="3"/>
      <c r="C18" s="3">
        <f>SUM(C16:C17)</f>
        <v>1447.51</v>
      </c>
      <c r="D18" s="3">
        <f>SUM(D16:D17)</f>
        <v>1150</v>
      </c>
      <c r="E18" s="16">
        <f>SUM(E16:E17)</f>
        <v>1150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39" t="s">
        <v>92</v>
      </c>
      <c r="B22" s="3">
        <v>575</v>
      </c>
      <c r="C22" s="11">
        <v>844.24</v>
      </c>
      <c r="D22" s="11">
        <v>575</v>
      </c>
      <c r="E22" s="11">
        <f>D22</f>
        <v>575</v>
      </c>
    </row>
    <row r="23" spans="1:5" ht="15.75" thickBot="1" x14ac:dyDescent="0.3">
      <c r="A23" s="39" t="s">
        <v>93</v>
      </c>
      <c r="B23" s="3">
        <v>575</v>
      </c>
      <c r="C23" s="11">
        <v>809.58</v>
      </c>
      <c r="D23" s="11">
        <v>575</v>
      </c>
      <c r="E23" s="15">
        <f>D23</f>
        <v>575</v>
      </c>
    </row>
    <row r="24" spans="1:5" ht="16.5" thickTop="1" thickBot="1" x14ac:dyDescent="0.3">
      <c r="A24" s="11"/>
      <c r="B24" s="3"/>
      <c r="C24" s="3">
        <f>SUM(C22:C23)</f>
        <v>1653.8200000000002</v>
      </c>
      <c r="D24" s="3">
        <f>SUM(D22:D23)</f>
        <v>1150</v>
      </c>
      <c r="E24" s="16">
        <f>SUM(E22:E23)</f>
        <v>1150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31" workbookViewId="0">
      <selection activeCell="A34" sqref="A34:C34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53" t="s">
        <v>24</v>
      </c>
      <c r="B1" s="53"/>
      <c r="C1" s="53"/>
      <c r="D1" s="53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39" t="s">
        <v>90</v>
      </c>
      <c r="B5" s="3">
        <v>137</v>
      </c>
      <c r="C5" s="11">
        <v>0.9</v>
      </c>
      <c r="D5" s="11">
        <f>B5*C5</f>
        <v>123.3</v>
      </c>
    </row>
    <row r="6" spans="1:4" x14ac:dyDescent="0.25">
      <c r="A6" s="39" t="s">
        <v>89</v>
      </c>
      <c r="B6" s="3">
        <v>137</v>
      </c>
      <c r="C6" s="11"/>
      <c r="D6" s="11">
        <f>B6*C6</f>
        <v>0</v>
      </c>
    </row>
    <row r="7" spans="1:4" x14ac:dyDescent="0.25">
      <c r="A7" s="39" t="s">
        <v>91</v>
      </c>
      <c r="B7" s="3">
        <v>137</v>
      </c>
      <c r="C7" s="11"/>
      <c r="D7" s="11">
        <f>B7*C7</f>
        <v>0</v>
      </c>
    </row>
    <row r="8" spans="1:4" x14ac:dyDescent="0.25">
      <c r="A8" s="11"/>
      <c r="B8" s="3">
        <v>137</v>
      </c>
      <c r="C8" s="11"/>
      <c r="D8" s="11">
        <f>B8*C8</f>
        <v>0</v>
      </c>
    </row>
    <row r="9" spans="1:4" ht="15.75" thickBot="1" x14ac:dyDescent="0.3">
      <c r="A9" s="11"/>
      <c r="B9" s="3">
        <v>137</v>
      </c>
      <c r="C9" s="11"/>
      <c r="D9" s="15">
        <f>B9*C9</f>
        <v>0</v>
      </c>
    </row>
    <row r="10" spans="1:4" ht="16.5" thickTop="1" thickBot="1" x14ac:dyDescent="0.3">
      <c r="A10" s="3"/>
      <c r="B10" s="41">
        <v>3</v>
      </c>
      <c r="C10" s="3">
        <f>SUM(C5:C9)</f>
        <v>0.9</v>
      </c>
      <c r="D10" s="16">
        <f>SUM(D5:D9)</f>
        <v>123.3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39" t="s">
        <v>90</v>
      </c>
      <c r="B14" s="3">
        <v>137</v>
      </c>
      <c r="C14" s="11">
        <v>7.84</v>
      </c>
      <c r="D14" s="11">
        <f>B14*C14</f>
        <v>1074.08</v>
      </c>
    </row>
    <row r="15" spans="1:4" x14ac:dyDescent="0.25">
      <c r="A15" s="39" t="s">
        <v>89</v>
      </c>
      <c r="B15" s="3">
        <v>137</v>
      </c>
      <c r="C15" s="11">
        <v>2.4</v>
      </c>
      <c r="D15" s="11">
        <f>B15*C15</f>
        <v>328.8</v>
      </c>
    </row>
    <row r="16" spans="1:4" x14ac:dyDescent="0.25">
      <c r="A16" s="39" t="s">
        <v>91</v>
      </c>
      <c r="B16" s="3">
        <v>137</v>
      </c>
      <c r="C16" s="11">
        <v>2</v>
      </c>
      <c r="D16" s="11">
        <f>B16*C16</f>
        <v>274</v>
      </c>
    </row>
    <row r="17" spans="1:5" x14ac:dyDescent="0.25">
      <c r="A17" s="11"/>
      <c r="B17" s="3">
        <v>137</v>
      </c>
      <c r="C17" s="11"/>
      <c r="D17" s="11">
        <f>B17*C17</f>
        <v>0</v>
      </c>
    </row>
    <row r="18" spans="1:5" ht="15.75" thickBot="1" x14ac:dyDescent="0.3">
      <c r="A18" s="11"/>
      <c r="B18" s="3">
        <v>137</v>
      </c>
      <c r="C18" s="11"/>
      <c r="D18" s="15">
        <f>B18*C18</f>
        <v>0</v>
      </c>
    </row>
    <row r="19" spans="1:5" ht="16.5" thickTop="1" thickBot="1" x14ac:dyDescent="0.3">
      <c r="A19" s="3"/>
      <c r="B19" s="41">
        <v>17</v>
      </c>
      <c r="C19" s="3">
        <f>SUM(C14:C18)</f>
        <v>12.24</v>
      </c>
      <c r="D19" s="16">
        <f>SUM(D14:D18)</f>
        <v>1676.8799999999999</v>
      </c>
    </row>
    <row r="20" spans="1:5" ht="15.75" thickTop="1" x14ac:dyDescent="0.25"/>
    <row r="21" spans="1:5" x14ac:dyDescent="0.25">
      <c r="A21" t="s">
        <v>29</v>
      </c>
    </row>
    <row r="22" spans="1:5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5" x14ac:dyDescent="0.25">
      <c r="A23" s="39" t="s">
        <v>90</v>
      </c>
      <c r="B23" s="3">
        <v>137</v>
      </c>
      <c r="C23" s="11">
        <v>11.46</v>
      </c>
      <c r="D23" s="11">
        <f>B23*C23</f>
        <v>1570.0200000000002</v>
      </c>
    </row>
    <row r="24" spans="1:5" x14ac:dyDescent="0.25">
      <c r="A24" s="39" t="s">
        <v>89</v>
      </c>
      <c r="B24" s="3">
        <v>137</v>
      </c>
      <c r="C24" s="11">
        <v>6.26</v>
      </c>
      <c r="D24" s="11">
        <f>B24*C24</f>
        <v>857.62</v>
      </c>
    </row>
    <row r="25" spans="1:5" x14ac:dyDescent="0.25">
      <c r="A25" s="39" t="s">
        <v>91</v>
      </c>
      <c r="B25" s="3">
        <v>137</v>
      </c>
      <c r="C25" s="11">
        <v>6.26</v>
      </c>
      <c r="D25" s="11">
        <f>B25*C25</f>
        <v>857.62</v>
      </c>
    </row>
    <row r="26" spans="1:5" x14ac:dyDescent="0.25">
      <c r="A26" s="11"/>
      <c r="B26" s="3">
        <v>137</v>
      </c>
      <c r="C26" s="11"/>
      <c r="D26" s="11">
        <f>B26*C26</f>
        <v>0</v>
      </c>
    </row>
    <row r="27" spans="1:5" ht="15.75" thickBot="1" x14ac:dyDescent="0.3">
      <c r="A27" s="11"/>
      <c r="B27" s="3">
        <v>137</v>
      </c>
      <c r="C27" s="11"/>
      <c r="D27" s="15">
        <f>B27*C27</f>
        <v>0</v>
      </c>
    </row>
    <row r="28" spans="1:5" ht="16.5" thickTop="1" thickBot="1" x14ac:dyDescent="0.3">
      <c r="A28" s="3"/>
      <c r="B28" s="41">
        <v>15</v>
      </c>
      <c r="C28" s="41">
        <f>SUM(C23:C27)</f>
        <v>23.979999999999997</v>
      </c>
      <c r="D28" s="16">
        <f>SUM(D23:D27)</f>
        <v>3285.26</v>
      </c>
      <c r="E28" s="32">
        <v>2055</v>
      </c>
    </row>
    <row r="29" spans="1:5" ht="15.75" thickTop="1" x14ac:dyDescent="0.25"/>
    <row r="30" spans="1:5" x14ac:dyDescent="0.25">
      <c r="A30" t="s">
        <v>30</v>
      </c>
    </row>
    <row r="31" spans="1:5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5" x14ac:dyDescent="0.25">
      <c r="A32" s="39" t="s">
        <v>90</v>
      </c>
      <c r="B32" s="3">
        <v>137</v>
      </c>
      <c r="C32" s="11">
        <v>11.94</v>
      </c>
      <c r="D32" s="11">
        <f>B32*C32</f>
        <v>1635.78</v>
      </c>
    </row>
    <row r="33" spans="1:5" x14ac:dyDescent="0.25">
      <c r="A33" s="39" t="s">
        <v>89</v>
      </c>
      <c r="B33" s="3">
        <v>137</v>
      </c>
      <c r="C33" s="11">
        <v>6.32</v>
      </c>
      <c r="D33" s="11">
        <f>B33*C33</f>
        <v>865.84</v>
      </c>
    </row>
    <row r="34" spans="1:5" x14ac:dyDescent="0.25">
      <c r="A34" s="47" t="s">
        <v>91</v>
      </c>
      <c r="B34" s="48">
        <v>137</v>
      </c>
      <c r="C34" s="47">
        <v>4.32</v>
      </c>
      <c r="D34" s="11">
        <f>B34*C34</f>
        <v>591.84</v>
      </c>
    </row>
    <row r="35" spans="1:5" x14ac:dyDescent="0.25">
      <c r="A35" s="11"/>
      <c r="B35" s="3">
        <v>137</v>
      </c>
      <c r="C35" s="11"/>
      <c r="D35" s="11">
        <f>B35*C35</f>
        <v>0</v>
      </c>
    </row>
    <row r="36" spans="1:5" ht="15.75" thickBot="1" x14ac:dyDescent="0.3">
      <c r="A36" s="11"/>
      <c r="B36" s="3">
        <v>137</v>
      </c>
      <c r="C36" s="11"/>
      <c r="D36" s="15">
        <f>B36*C36</f>
        <v>0</v>
      </c>
    </row>
    <row r="37" spans="1:5" ht="16.5" thickTop="1" thickBot="1" x14ac:dyDescent="0.3">
      <c r="A37" s="3"/>
      <c r="B37" s="43">
        <v>15</v>
      </c>
      <c r="C37" s="41">
        <f>SUM(C32:C36)</f>
        <v>22.58</v>
      </c>
      <c r="D37" s="16">
        <f>SUM(D32:D36)</f>
        <v>3093.46</v>
      </c>
      <c r="E37" s="32">
        <v>2055</v>
      </c>
    </row>
    <row r="38" spans="1:5" ht="15.75" thickTop="1" x14ac:dyDescent="0.25"/>
    <row r="39" spans="1:5" x14ac:dyDescent="0.25">
      <c r="A39" t="s">
        <v>31</v>
      </c>
    </row>
    <row r="40" spans="1:5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5" x14ac:dyDescent="0.25">
      <c r="A41" s="39" t="s">
        <v>90</v>
      </c>
      <c r="B41" s="3">
        <v>137</v>
      </c>
      <c r="C41" s="11">
        <v>17.579999999999998</v>
      </c>
      <c r="D41" s="11">
        <f>B41*C41</f>
        <v>2408.4599999999996</v>
      </c>
    </row>
    <row r="42" spans="1:5" x14ac:dyDescent="0.25">
      <c r="A42" s="39" t="s">
        <v>89</v>
      </c>
      <c r="B42" s="3">
        <v>137</v>
      </c>
      <c r="C42" s="11">
        <v>12.09</v>
      </c>
      <c r="D42" s="11">
        <f>B42*C42</f>
        <v>1656.33</v>
      </c>
    </row>
    <row r="43" spans="1:5" x14ac:dyDescent="0.25">
      <c r="A43" s="39" t="s">
        <v>91</v>
      </c>
      <c r="B43" s="3">
        <v>137</v>
      </c>
      <c r="C43" s="11">
        <v>28.46</v>
      </c>
      <c r="D43" s="11">
        <f>B43*C43</f>
        <v>3899.02</v>
      </c>
    </row>
    <row r="44" spans="1:5" x14ac:dyDescent="0.25">
      <c r="A44" s="11"/>
      <c r="B44" s="3">
        <v>137</v>
      </c>
      <c r="C44" s="11"/>
      <c r="D44" s="11">
        <f>B44*C44</f>
        <v>0</v>
      </c>
    </row>
    <row r="45" spans="1:5" ht="15.75" thickBot="1" x14ac:dyDescent="0.3">
      <c r="A45" s="11"/>
      <c r="B45" s="3">
        <v>137</v>
      </c>
      <c r="C45" s="11"/>
      <c r="D45" s="15">
        <f>B45*C45</f>
        <v>0</v>
      </c>
    </row>
    <row r="46" spans="1:5" ht="16.5" thickTop="1" thickBot="1" x14ac:dyDescent="0.3">
      <c r="A46" s="3"/>
      <c r="B46" s="41">
        <v>100</v>
      </c>
      <c r="C46" s="3">
        <f>SUM(C41:C45)</f>
        <v>58.129999999999995</v>
      </c>
      <c r="D46" s="16">
        <f>SUM(D41:D45)</f>
        <v>7963.8099999999995</v>
      </c>
    </row>
    <row r="47" spans="1:5" ht="15.75" thickTop="1" x14ac:dyDescent="0.25"/>
    <row r="48" spans="1:5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9" t="s">
        <v>90</v>
      </c>
      <c r="B50" s="3">
        <v>137</v>
      </c>
      <c r="C50" s="11">
        <v>35.450000000000003</v>
      </c>
      <c r="D50" s="11">
        <f>B50*C50</f>
        <v>4856.6500000000005</v>
      </c>
    </row>
    <row r="51" spans="1:4" x14ac:dyDescent="0.25">
      <c r="A51" s="39" t="s">
        <v>89</v>
      </c>
      <c r="B51" s="3">
        <v>137</v>
      </c>
      <c r="C51" s="11">
        <v>32.99</v>
      </c>
      <c r="D51" s="11">
        <f>B51*C51</f>
        <v>4519.63</v>
      </c>
    </row>
    <row r="52" spans="1:4" x14ac:dyDescent="0.25">
      <c r="A52" s="39" t="s">
        <v>91</v>
      </c>
      <c r="B52" s="3">
        <v>137</v>
      </c>
      <c r="C52" s="11">
        <v>11.93</v>
      </c>
      <c r="D52" s="11">
        <f>B52*C52</f>
        <v>1634.4099999999999</v>
      </c>
    </row>
    <row r="53" spans="1:4" x14ac:dyDescent="0.25">
      <c r="A53" s="11"/>
      <c r="B53" s="3">
        <v>137</v>
      </c>
      <c r="C53" s="11"/>
      <c r="D53" s="11">
        <f>B53*C53</f>
        <v>0</v>
      </c>
    </row>
    <row r="54" spans="1:4" ht="15.75" thickBot="1" x14ac:dyDescent="0.3">
      <c r="A54" s="11"/>
      <c r="B54" s="3">
        <v>137</v>
      </c>
      <c r="C54" s="11"/>
      <c r="D54" s="15">
        <f>B54*C54</f>
        <v>0</v>
      </c>
    </row>
    <row r="55" spans="1:4" ht="16.5" thickTop="1" thickBot="1" x14ac:dyDescent="0.3">
      <c r="A55" s="3"/>
      <c r="B55" s="41">
        <v>100</v>
      </c>
      <c r="C55" s="3">
        <f>C50+C51+C52</f>
        <v>80.37</v>
      </c>
      <c r="D55" s="16">
        <f>SUM(D50:D54)</f>
        <v>11010.69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39" t="s">
        <v>90</v>
      </c>
      <c r="B59" s="3">
        <v>137</v>
      </c>
      <c r="C59" s="11">
        <v>23.88</v>
      </c>
      <c r="D59" s="11">
        <f>B59*C59</f>
        <v>3271.56</v>
      </c>
    </row>
    <row r="60" spans="1:4" x14ac:dyDescent="0.25">
      <c r="A60" s="47" t="s">
        <v>89</v>
      </c>
      <c r="B60" s="48">
        <v>137</v>
      </c>
      <c r="C60" s="47">
        <v>12.62</v>
      </c>
      <c r="D60" s="11">
        <f>B60*C60</f>
        <v>1728.9399999999998</v>
      </c>
    </row>
    <row r="61" spans="1:4" x14ac:dyDescent="0.25">
      <c r="A61" s="39" t="s">
        <v>91</v>
      </c>
      <c r="B61" s="3">
        <v>137</v>
      </c>
      <c r="C61" s="11">
        <v>13.43</v>
      </c>
      <c r="D61" s="11">
        <f>B61*C61</f>
        <v>1839.9099999999999</v>
      </c>
    </row>
    <row r="62" spans="1:4" x14ac:dyDescent="0.25">
      <c r="A62" s="11"/>
      <c r="B62" s="3">
        <v>137</v>
      </c>
      <c r="C62" s="11"/>
      <c r="D62" s="11">
        <f>B62*C62</f>
        <v>0</v>
      </c>
    </row>
    <row r="63" spans="1:4" ht="15.75" thickBot="1" x14ac:dyDescent="0.3">
      <c r="A63" s="11"/>
      <c r="B63" s="3">
        <v>137</v>
      </c>
      <c r="C63" s="11"/>
      <c r="D63" s="15">
        <f>B63*C63</f>
        <v>0</v>
      </c>
    </row>
    <row r="64" spans="1:4" ht="16.5" thickTop="1" thickBot="1" x14ac:dyDescent="0.3">
      <c r="A64" s="3"/>
      <c r="B64" s="41">
        <v>50</v>
      </c>
      <c r="C64" s="3">
        <f>SUM(C59:C63)</f>
        <v>49.93</v>
      </c>
      <c r="D64" s="16">
        <f>SUM(D59:D63)</f>
        <v>6840.41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D23" sqref="D23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53" t="s">
        <v>36</v>
      </c>
      <c r="B1" s="53"/>
      <c r="C1" s="53"/>
      <c r="D1" s="53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100</v>
      </c>
      <c r="E19" s="15">
        <f>B19*C19</f>
        <v>5000</v>
      </c>
    </row>
    <row r="20" spans="1:5" x14ac:dyDescent="0.25">
      <c r="A20" s="3"/>
      <c r="B20" s="3"/>
      <c r="C20" s="3"/>
      <c r="D20" s="5"/>
      <c r="E20" s="11">
        <f>SUM(E19)</f>
        <v>5000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F21" sqref="F21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53" t="s">
        <v>51</v>
      </c>
      <c r="B1" s="53"/>
      <c r="C1" s="53"/>
      <c r="D1" s="53"/>
      <c r="E1" s="53"/>
    </row>
    <row r="3" spans="1:6" x14ac:dyDescent="0.25">
      <c r="A3" s="55" t="s">
        <v>49</v>
      </c>
      <c r="B3" s="56"/>
      <c r="C3" s="57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37" t="s">
        <v>91</v>
      </c>
      <c r="B5" s="3">
        <v>275</v>
      </c>
      <c r="C5" s="38">
        <v>325.89</v>
      </c>
      <c r="D5" s="38">
        <v>275</v>
      </c>
      <c r="E5" s="37">
        <f>D5</f>
        <v>275</v>
      </c>
    </row>
    <row r="6" spans="1:6" x14ac:dyDescent="0.25">
      <c r="A6" s="37" t="s">
        <v>89</v>
      </c>
      <c r="B6" s="3">
        <v>275</v>
      </c>
      <c r="C6" s="38">
        <v>368.91</v>
      </c>
      <c r="D6" s="38">
        <v>275</v>
      </c>
      <c r="E6" s="37">
        <f>D6</f>
        <v>275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694.8</v>
      </c>
      <c r="D10" s="5"/>
      <c r="E10" s="21">
        <f>SUM(E5:E9)</f>
        <v>550</v>
      </c>
    </row>
    <row r="12" spans="1:6" x14ac:dyDescent="0.25">
      <c r="A12" s="53" t="s">
        <v>52</v>
      </c>
      <c r="B12" s="53"/>
      <c r="C12" s="53"/>
      <c r="D12" s="53"/>
      <c r="E12" s="53"/>
    </row>
    <row r="14" spans="1:6" x14ac:dyDescent="0.25">
      <c r="A14" s="55" t="s">
        <v>49</v>
      </c>
      <c r="B14" s="56"/>
      <c r="C14" s="57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37" t="s">
        <v>91</v>
      </c>
      <c r="B16" s="3">
        <v>100</v>
      </c>
      <c r="C16" s="38">
        <v>524.51</v>
      </c>
      <c r="D16" s="38">
        <v>100</v>
      </c>
      <c r="E16" s="38">
        <v>5</v>
      </c>
      <c r="F16" s="37">
        <f>D16*E16</f>
        <v>500</v>
      </c>
    </row>
    <row r="17" spans="1:6" x14ac:dyDescent="0.25">
      <c r="A17" s="37" t="s">
        <v>89</v>
      </c>
      <c r="B17" s="3">
        <v>100</v>
      </c>
      <c r="C17" s="38">
        <v>595.85</v>
      </c>
      <c r="D17" s="38">
        <v>100</v>
      </c>
      <c r="E17" s="38">
        <v>5</v>
      </c>
      <c r="F17" s="37">
        <f>D17*E17</f>
        <v>500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1120.3600000000001</v>
      </c>
      <c r="D21" s="3"/>
      <c r="E21" s="5"/>
      <c r="F21" s="21">
        <f>SUM(F16:F20)</f>
        <v>1000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694.8</v>
      </c>
      <c r="D24" s="3">
        <f>E10</f>
        <v>550</v>
      </c>
    </row>
    <row r="25" spans="1:6" ht="15.75" thickBot="1" x14ac:dyDescent="0.3">
      <c r="A25" s="25" t="s">
        <v>61</v>
      </c>
      <c r="B25" s="24"/>
      <c r="C25" s="24">
        <f>C21</f>
        <v>1120.3600000000001</v>
      </c>
      <c r="D25" s="7">
        <f>F21</f>
        <v>1000</v>
      </c>
    </row>
    <row r="26" spans="1:6" ht="16.5" thickTop="1" thickBot="1" x14ac:dyDescent="0.3">
      <c r="A26" s="3"/>
      <c r="B26" s="3"/>
      <c r="C26" s="3">
        <f>SUM(C24:C25)</f>
        <v>1815.16</v>
      </c>
      <c r="D26" s="8">
        <f>SUM(D24:D25)</f>
        <v>1550</v>
      </c>
    </row>
    <row r="27" spans="1:6" ht="15.75" thickTop="1" x14ac:dyDescent="0.25"/>
    <row r="33" spans="1:6" x14ac:dyDescent="0.25">
      <c r="A33" s="55" t="s">
        <v>51</v>
      </c>
      <c r="B33" s="56"/>
      <c r="C33" s="56"/>
      <c r="D33" s="56"/>
      <c r="E33" s="57"/>
    </row>
    <row r="35" spans="1:6" x14ac:dyDescent="0.25">
      <c r="A35" s="53" t="s">
        <v>53</v>
      </c>
      <c r="B35" s="53"/>
      <c r="C35" s="53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B1" workbookViewId="0">
      <selection activeCell="F5" sqref="F5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8" x14ac:dyDescent="0.25">
      <c r="A1" s="53" t="s">
        <v>54</v>
      </c>
      <c r="B1" s="53"/>
      <c r="C1" s="53"/>
      <c r="D1" s="53"/>
    </row>
    <row r="2" spans="1:8" x14ac:dyDescent="0.25">
      <c r="A2" s="28" t="s">
        <v>84</v>
      </c>
    </row>
    <row r="3" spans="1:8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8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8" ht="15.75" thickBot="1" x14ac:dyDescent="0.3">
      <c r="A5" s="11" t="s">
        <v>55</v>
      </c>
      <c r="B5" s="11">
        <v>8235</v>
      </c>
      <c r="C5" s="31">
        <v>6393.92</v>
      </c>
      <c r="D5" s="34">
        <f>C5/100*25</f>
        <v>1598.48</v>
      </c>
      <c r="E5" s="32">
        <f>C5-D5</f>
        <v>4795.4400000000005</v>
      </c>
      <c r="F5" s="36">
        <f>C5</f>
        <v>6393.92</v>
      </c>
    </row>
    <row r="6" spans="1:8" ht="16.5" thickTop="1" thickBot="1" x14ac:dyDescent="0.3">
      <c r="A6" s="3"/>
      <c r="B6" s="11">
        <f>SUM(B4:B5)</f>
        <v>17415</v>
      </c>
      <c r="C6" s="3"/>
      <c r="D6" s="35">
        <f>SUM(D4:D5)</f>
        <v>1598.48</v>
      </c>
      <c r="E6" s="32">
        <f>E5</f>
        <v>4795.4400000000005</v>
      </c>
      <c r="F6" s="9">
        <f>SUM(F4:F5)</f>
        <v>6393.92</v>
      </c>
    </row>
    <row r="7" spans="1:8" ht="15.75" thickTop="1" x14ac:dyDescent="0.25"/>
    <row r="11" spans="1:8" x14ac:dyDescent="0.25">
      <c r="F11" t="s">
        <v>100</v>
      </c>
      <c r="G11" s="49">
        <v>0.25</v>
      </c>
      <c r="H11" t="s">
        <v>99</v>
      </c>
    </row>
    <row r="12" spans="1:8" x14ac:dyDescent="0.25">
      <c r="E12" s="50" t="s">
        <v>94</v>
      </c>
      <c r="F12">
        <v>1210.51</v>
      </c>
      <c r="G12">
        <f>F12/100*25</f>
        <v>302.6275</v>
      </c>
      <c r="H12">
        <f>F12/100*75</f>
        <v>907.88250000000005</v>
      </c>
    </row>
    <row r="13" spans="1:8" x14ac:dyDescent="0.25">
      <c r="E13" s="50" t="s">
        <v>95</v>
      </c>
      <c r="F13">
        <v>3148.83</v>
      </c>
      <c r="G13">
        <f>F13/100*25</f>
        <v>787.20749999999998</v>
      </c>
      <c r="H13">
        <f>F13/100*75</f>
        <v>2361.6224999999999</v>
      </c>
    </row>
    <row r="14" spans="1:8" x14ac:dyDescent="0.25">
      <c r="E14" s="50" t="s">
        <v>96</v>
      </c>
      <c r="F14">
        <v>793.93</v>
      </c>
      <c r="G14">
        <f>F14/100*25</f>
        <v>198.48249999999999</v>
      </c>
      <c r="H14">
        <f>F14/100*75</f>
        <v>595.44749999999999</v>
      </c>
    </row>
    <row r="15" spans="1:8" x14ac:dyDescent="0.25">
      <c r="E15" s="50" t="s">
        <v>97</v>
      </c>
      <c r="F15">
        <v>992.24</v>
      </c>
      <c r="G15">
        <f>F15/100*25</f>
        <v>248.06</v>
      </c>
      <c r="H15">
        <f>F15/100*75</f>
        <v>744.18</v>
      </c>
    </row>
    <row r="16" spans="1:8" x14ac:dyDescent="0.25">
      <c r="E16" s="50" t="s">
        <v>98</v>
      </c>
      <c r="F16">
        <v>248.65</v>
      </c>
      <c r="G16">
        <f>F16/100*25</f>
        <v>62.162500000000001</v>
      </c>
      <c r="H16">
        <f>F16/100*75</f>
        <v>186.48749999999998</v>
      </c>
    </row>
    <row r="17" spans="6:8" x14ac:dyDescent="0.25">
      <c r="F17">
        <f>SUM(F12:F16)</f>
        <v>6394.16</v>
      </c>
      <c r="G17">
        <f>F16/100*25</f>
        <v>62.162500000000001</v>
      </c>
      <c r="H17">
        <f>SUM(H12:H16)</f>
        <v>4795.6200000000008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2018-09-27T13:31:19Z</cp:lastPrinted>
  <dcterms:created xsi:type="dcterms:W3CDTF">2016-01-22T10:09:20Z</dcterms:created>
  <dcterms:modified xsi:type="dcterms:W3CDTF">2018-09-27T13:39:11Z</dcterms:modified>
</cp:coreProperties>
</file>