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len\International Dimensions Group\ToWe\ToWe-Finance\ToWe-Financial Reporting Final\"/>
    </mc:Choice>
  </mc:AlternateContent>
  <bookViews>
    <workbookView xWindow="360" yWindow="135" windowWidth="13395" windowHeight="6975" tabRatio="677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C11" i="1" l="1"/>
  <c r="D14" i="1"/>
  <c r="D36" i="1"/>
  <c r="D37" i="1"/>
  <c r="C28" i="4" l="1"/>
  <c r="C37" i="4"/>
  <c r="C46" i="4"/>
  <c r="C55" i="4"/>
  <c r="D59" i="6" l="1"/>
  <c r="F50" i="6"/>
  <c r="D42" i="6" l="1"/>
  <c r="D54" i="6"/>
  <c r="C38" i="1" s="1"/>
  <c r="F49" i="6" l="1"/>
  <c r="E37" i="6"/>
  <c r="F5" i="7" l="1"/>
  <c r="D5" i="7" l="1"/>
  <c r="E5" i="7" s="1"/>
  <c r="E40" i="1" s="1"/>
  <c r="E4" i="7"/>
  <c r="D4" i="7"/>
  <c r="D6" i="7" l="1"/>
  <c r="F4" i="7"/>
  <c r="F6" i="7" s="1"/>
  <c r="D6" i="3" l="1"/>
  <c r="D12" i="3"/>
  <c r="D18" i="3"/>
  <c r="D24" i="3"/>
  <c r="E23" i="3"/>
  <c r="E22" i="3"/>
  <c r="E17" i="3"/>
  <c r="E16" i="3"/>
  <c r="E10" i="3"/>
  <c r="C15" i="1" l="1"/>
  <c r="C24" i="3"/>
  <c r="C24" i="1" s="1"/>
  <c r="C18" i="3"/>
  <c r="C23" i="1" s="1"/>
  <c r="C6" i="3"/>
  <c r="C21" i="1" s="1"/>
  <c r="C12" i="3"/>
  <c r="C22" i="1" s="1"/>
  <c r="C10" i="1" l="1"/>
  <c r="D15" i="1"/>
  <c r="E15" i="1" s="1"/>
  <c r="E4" i="5" l="1"/>
  <c r="E20" i="5"/>
  <c r="D35" i="1" s="1"/>
  <c r="E35" i="1" s="1"/>
  <c r="D33" i="1"/>
  <c r="E33" i="1" s="1"/>
  <c r="E15" i="5"/>
  <c r="D34" i="1" s="1"/>
  <c r="E34" i="1" s="1"/>
  <c r="B6" i="7"/>
  <c r="C54" i="6"/>
  <c r="C42" i="6"/>
  <c r="C21" i="6"/>
  <c r="C10" i="6"/>
  <c r="F20" i="6"/>
  <c r="F19" i="6"/>
  <c r="F18" i="6"/>
  <c r="F17" i="6"/>
  <c r="F16" i="6"/>
  <c r="F53" i="6"/>
  <c r="F52" i="6"/>
  <c r="F51" i="6"/>
  <c r="E41" i="6"/>
  <c r="E40" i="6"/>
  <c r="E39" i="6"/>
  <c r="E9" i="6"/>
  <c r="E8" i="6"/>
  <c r="E7" i="6"/>
  <c r="E6" i="6"/>
  <c r="E5" i="6"/>
  <c r="C36" i="1" l="1"/>
  <c r="C13" i="1" s="1"/>
  <c r="C24" i="6"/>
  <c r="C37" i="1"/>
  <c r="C25" i="6"/>
  <c r="F54" i="6"/>
  <c r="J4" i="5"/>
  <c r="I5" i="5" s="1"/>
  <c r="D32" i="1" s="1"/>
  <c r="E32" i="1" s="1"/>
  <c r="D12" i="1" s="1"/>
  <c r="E12" i="1" s="1"/>
  <c r="E10" i="6"/>
  <c r="D24" i="6" s="1"/>
  <c r="F21" i="6"/>
  <c r="E42" i="6"/>
  <c r="D58" i="6" s="1"/>
  <c r="C26" i="6" l="1"/>
  <c r="D25" i="6"/>
  <c r="D26" i="6" s="1"/>
  <c r="E37" i="1" s="1"/>
  <c r="C59" i="6"/>
  <c r="D39" i="1"/>
  <c r="E39" i="1" s="1"/>
  <c r="D38" i="1"/>
  <c r="E38" i="1" s="1"/>
  <c r="C58" i="6"/>
  <c r="C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E36" i="1" l="1"/>
  <c r="D13" i="1"/>
  <c r="E13" i="1" s="1"/>
  <c r="E14" i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6" i="1" s="1"/>
  <c r="D60" i="6" l="1"/>
  <c r="C39" i="1"/>
  <c r="C14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<sst xmlns="http://schemas.openxmlformats.org/spreadsheetml/2006/main" count="224" uniqueCount="97">
  <si>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</si>
  <si>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</si>
  <si>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</si>
  <si>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</si>
  <si>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</si>
  <si>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</si>
  <si>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</si>
  <si>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</si>
  <si>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</si>
  <si>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</si>
  <si>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</si>
  <si>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</si>
  <si>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</si>
  <si>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</si>
  <si>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</si>
  <si>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</si>
  <si>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</si>
  <si>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</si>
  <si>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</si>
  <si>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</si>
  <si>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</si>
  <si>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</si>
  <si>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</si>
  <si>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</si>
  <si>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</si>
  <si>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</si>
  <si>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</si>
  <si>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</si>
  <si>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</si>
  <si>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</si>
  <si>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</si>
  <si>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</si>
  <si>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</si>
  <si>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</si>
  <si>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</si>
  <si>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</si>
  <si>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</si>
  <si>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</si>
  <si>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</si>
  <si>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</si>
  <si>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</si>
  <si>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</si>
  <si>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</si>
  <si>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</si>
  <si>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</si>
  <si>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</si>
  <si>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</si>
  <si>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</si>
  <si>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</si>
  <si>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</si>
  <si>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</si>
  <si>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</si>
  <si>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</si>
  <si>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</si>
  <si>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</si>
  <si>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</si>
  <si>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</si>
  <si>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</si>
  <si>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</si>
  <si>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</si>
  <si>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</si>
  <si>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</si>
  <si>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</si>
  <si>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</si>
  <si>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</si>
  <si>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</si>
  <si>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</si>
  <si>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</si>
  <si>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</si>
  <si>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</si>
  <si>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</si>
  <si>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</si>
  <si>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</si>
  <si>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</si>
  <si>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</si>
  <si>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</si>
  <si>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</si>
  <si>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</si>
  <si>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</si>
  <si>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</si>
  <si>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</si>
  <si>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</si>
  <si>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</si>
  <si>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</si>
  <si>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</si>
  <si>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</si>
  <si>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</si>
  <si>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 xml:space="preserve">Mª Jose Riella </t>
  </si>
  <si>
    <t>Anna Nicolau</t>
  </si>
  <si>
    <t xml:space="preserve">Mireia Miralpeix </t>
  </si>
  <si>
    <t>Mireia Miralpeix Anglerill</t>
  </si>
  <si>
    <t xml:space="preserve">Mireia Miralpeix Anglerill </t>
  </si>
  <si>
    <t>Mª Jose Riella Barragan</t>
  </si>
  <si>
    <t>SUARA-Mas Balmanya</t>
  </si>
  <si>
    <t>September 2015- September 2018</t>
  </si>
  <si>
    <t>Mireia Miralpeix</t>
  </si>
  <si>
    <t>Mª Àngels Domènech Pou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</si>
</sst>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3" fontId="0" fillId="0" borderId="4" xfId="0" applyNumberForma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  <xf numFmtId="3" fontId="0" fillId="0" borderId="1" xfId="0" applyNumberFormat="1" applyBorder="1" applyAlignment="1"/>
    <xf numFmtId="0" fontId="0" fillId="2" borderId="2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0"/>
  <sheetViews>
    <sheetView tabSelected="1" topLeftCell="A7" workbookViewId="0">
      <selection activeCell="I12" sqref="I12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6" x14ac:dyDescent="0.25">
      <c r="A1" s="46" t="s">
        <v>1</v>
      </c>
      <c r="B1" s="46"/>
      <c r="C1" s="46"/>
      <c r="D1" s="46"/>
    </row>
    <row r="3" spans="1:6" x14ac:dyDescent="0.25">
      <c r="A3" s="11" t="s">
        <v>3</v>
      </c>
      <c r="B3" s="47" t="s">
        <v>93</v>
      </c>
      <c r="C3" s="47"/>
      <c r="D3" s="47"/>
    </row>
    <row r="4" spans="1:6" x14ac:dyDescent="0.25">
      <c r="A4" s="11" t="s">
        <v>2</v>
      </c>
      <c r="B4" s="47" t="s">
        <v>94</v>
      </c>
      <c r="C4" s="47"/>
      <c r="D4" s="47"/>
    </row>
    <row r="6" spans="1:6" x14ac:dyDescent="0.25">
      <c r="A6" s="10" t="s">
        <v>10</v>
      </c>
    </row>
    <row r="8" spans="1:6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6" x14ac:dyDescent="0.25">
      <c r="A9" s="2" t="s">
        <v>5</v>
      </c>
      <c r="B9" s="3">
        <v>250</v>
      </c>
      <c r="C9" s="13">
        <v>0</v>
      </c>
      <c r="D9" s="13">
        <f>D20</f>
        <v>9000</v>
      </c>
      <c r="E9" s="11">
        <f t="shared" ref="E9:E15" si="0">D9</f>
        <v>9000</v>
      </c>
      <c r="F9" s="32">
        <v>9000</v>
      </c>
    </row>
    <row r="10" spans="1:6" x14ac:dyDescent="0.25">
      <c r="A10" s="2" t="s">
        <v>6</v>
      </c>
      <c r="B10" s="3">
        <v>575</v>
      </c>
      <c r="C10" s="13">
        <f>C21+C22+C23+C24</f>
        <v>1745.8600000000001</v>
      </c>
      <c r="D10" s="13">
        <f>D21+D22+D23+D24</f>
        <v>1725</v>
      </c>
      <c r="E10" s="11">
        <f t="shared" si="0"/>
        <v>1725</v>
      </c>
      <c r="F10" s="32">
        <v>1725</v>
      </c>
    </row>
    <row r="11" spans="1:6" x14ac:dyDescent="0.25">
      <c r="A11" s="11" t="s">
        <v>7</v>
      </c>
      <c r="B11" s="3">
        <v>137</v>
      </c>
      <c r="C11" s="44">
        <f>D25+D26+D27+D28+D29+D30+D31</f>
        <v>14249.37</v>
      </c>
      <c r="D11" s="52">
        <f>E25+E26+E27+E28+E29+E30+E31</f>
        <v>14249.37</v>
      </c>
      <c r="E11" s="51">
        <v>8220</v>
      </c>
      <c r="F11" s="32">
        <v>8220</v>
      </c>
    </row>
    <row r="12" spans="1:6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6" x14ac:dyDescent="0.25">
      <c r="A13" s="11" t="s">
        <v>64</v>
      </c>
      <c r="B13" s="3">
        <v>275</v>
      </c>
      <c r="C13" s="13">
        <f>C36+C38</f>
        <v>803.84</v>
      </c>
      <c r="D13" s="13">
        <f>D36+D38</f>
        <v>1375</v>
      </c>
      <c r="E13" s="11">
        <f t="shared" si="0"/>
        <v>1375</v>
      </c>
      <c r="F13" s="32">
        <v>1375</v>
      </c>
    </row>
    <row r="14" spans="1:6" x14ac:dyDescent="0.25">
      <c r="A14" s="12" t="s">
        <v>63</v>
      </c>
      <c r="B14" s="3">
        <v>500</v>
      </c>
      <c r="C14" s="13">
        <f>C37+C39</f>
        <v>1754.934</v>
      </c>
      <c r="D14" s="13">
        <f>D37+D39</f>
        <v>2500</v>
      </c>
      <c r="E14" s="11">
        <f t="shared" si="0"/>
        <v>2500</v>
      </c>
      <c r="F14" s="32">
        <v>2500</v>
      </c>
    </row>
    <row r="15" spans="1:6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6" ht="15.75" thickTop="1" x14ac:dyDescent="0.25">
      <c r="E16" s="21">
        <f>SUM(E9:E15)</f>
        <v>22820</v>
      </c>
      <c r="F16" s="32">
        <v>22820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9000</v>
      </c>
      <c r="E20" s="11">
        <f t="shared" ref="E20:E39" si="1">D20</f>
        <v>9000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363.25</v>
      </c>
      <c r="D22" s="13">
        <f>'Transnational Meetings'!E12:E12</f>
        <v>575</v>
      </c>
      <c r="E22" s="11">
        <f t="shared" si="1"/>
        <v>575</v>
      </c>
    </row>
    <row r="23" spans="1:5" x14ac:dyDescent="0.25">
      <c r="A23" s="19" t="s">
        <v>74</v>
      </c>
      <c r="B23" s="3">
        <v>575</v>
      </c>
      <c r="C23" s="13">
        <f>'Transnational Meetings'!C18</f>
        <v>499.97</v>
      </c>
      <c r="D23" s="13">
        <f>'Transnational Meetings'!E18:E18</f>
        <v>575</v>
      </c>
      <c r="E23" s="11">
        <f t="shared" si="1"/>
        <v>575</v>
      </c>
    </row>
    <row r="24" spans="1:5" x14ac:dyDescent="0.25">
      <c r="A24" s="11" t="s">
        <v>75</v>
      </c>
      <c r="B24" s="3">
        <v>575</v>
      </c>
      <c r="C24" s="13">
        <f>'Transnational Meetings'!C24</f>
        <v>882.64</v>
      </c>
      <c r="D24" s="13">
        <f>'Transnational Meetings'!E24:E24</f>
        <v>575</v>
      </c>
      <c r="E24" s="11">
        <f t="shared" si="1"/>
        <v>575</v>
      </c>
    </row>
    <row r="25" spans="1:5" x14ac:dyDescent="0.25">
      <c r="A25" s="11" t="s">
        <v>66</v>
      </c>
      <c r="B25" s="3">
        <v>137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137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0">
        <v>137</v>
      </c>
      <c r="C27" s="11"/>
      <c r="D27" s="13">
        <f>'Intellectual Outputs'!D28:D28</f>
        <v>4089.45</v>
      </c>
      <c r="E27" s="11">
        <f t="shared" si="1"/>
        <v>4089.45</v>
      </c>
    </row>
    <row r="28" spans="1:5" x14ac:dyDescent="0.25">
      <c r="A28" s="6" t="s">
        <v>68</v>
      </c>
      <c r="B28" s="20">
        <v>137</v>
      </c>
      <c r="C28" s="13"/>
      <c r="D28" s="13">
        <f>'Intellectual Outputs'!D37:D37</f>
        <v>3109.8999999999996</v>
      </c>
      <c r="E28" s="11">
        <f t="shared" si="1"/>
        <v>3109.8999999999996</v>
      </c>
    </row>
    <row r="29" spans="1:5" x14ac:dyDescent="0.25">
      <c r="A29" s="6" t="s">
        <v>69</v>
      </c>
      <c r="B29" s="3">
        <v>137</v>
      </c>
      <c r="C29" s="13"/>
      <c r="D29" s="13">
        <f>'Intellectual Outputs'!D46:D46</f>
        <v>3540.08</v>
      </c>
      <c r="E29" s="11">
        <f t="shared" si="1"/>
        <v>3540.08</v>
      </c>
    </row>
    <row r="30" spans="1:5" x14ac:dyDescent="0.25">
      <c r="A30" s="6" t="s">
        <v>70</v>
      </c>
      <c r="B30" s="3">
        <v>137</v>
      </c>
      <c r="C30" s="13"/>
      <c r="D30" s="13">
        <f>'Intellectual Outputs'!D55:D55</f>
        <v>3509.94</v>
      </c>
      <c r="E30" s="11">
        <f t="shared" si="1"/>
        <v>3509.94</v>
      </c>
    </row>
    <row r="31" spans="1:5" x14ac:dyDescent="0.25">
      <c r="A31" s="6" t="s">
        <v>71</v>
      </c>
      <c r="B31" s="3">
        <v>137</v>
      </c>
      <c r="C31" s="13"/>
      <c r="D31" s="13">
        <f>'Intellectual Outputs'!D64:D64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603.84</v>
      </c>
      <c r="D36" s="13">
        <f>'Training Activities'!E10</f>
        <v>825</v>
      </c>
      <c r="E36" s="11">
        <f t="shared" si="1"/>
        <v>825</v>
      </c>
    </row>
    <row r="37" spans="1:5" x14ac:dyDescent="0.25">
      <c r="A37" s="12" t="s">
        <v>77</v>
      </c>
      <c r="B37" s="3">
        <v>500</v>
      </c>
      <c r="C37" s="13">
        <f>'Training Activities'!C21</f>
        <v>204.93399999999988</v>
      </c>
      <c r="D37" s="13">
        <f>'Training Activities'!F21</f>
        <v>1500</v>
      </c>
      <c r="E37" s="11">
        <f t="shared" si="1"/>
        <v>1500</v>
      </c>
    </row>
    <row r="38" spans="1:5" x14ac:dyDescent="0.25">
      <c r="A38" s="11" t="s">
        <v>82</v>
      </c>
      <c r="B38" s="20">
        <v>275</v>
      </c>
      <c r="C38" s="11">
        <f>'Training Activities'!D54</f>
        <v>200</v>
      </c>
      <c r="D38" s="11">
        <f>'Training Activities'!E42:E42</f>
        <v>550</v>
      </c>
      <c r="E38" s="11">
        <f t="shared" si="1"/>
        <v>550</v>
      </c>
    </row>
    <row r="39" spans="1:5" x14ac:dyDescent="0.25">
      <c r="A39" s="11" t="s">
        <v>83</v>
      </c>
      <c r="B39" s="20">
        <v>500</v>
      </c>
      <c r="C39" s="11">
        <f>'Training Activities'!D60</f>
        <v>1550</v>
      </c>
      <c r="D39" s="11">
        <f>'Training Activities'!F54:F54</f>
        <v>1000</v>
      </c>
      <c r="E39" s="11">
        <f t="shared" si="1"/>
        <v>1000</v>
      </c>
    </row>
    <row r="40" spans="1:5" x14ac:dyDescent="0.25">
      <c r="A40" s="13" t="s">
        <v>9</v>
      </c>
      <c r="B40" s="3"/>
      <c r="C40" s="13"/>
      <c r="D40" s="13"/>
      <c r="E40" s="11">
        <f>'Exceptional Costs'!E5</f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G31" sqref="G31"/>
    </sheetView>
  </sheetViews>
  <sheetFormatPr defaultRowHeight="15" x14ac:dyDescent="0.25"/>
  <sheetData>
    <row r="1" spans="1:8" x14ac:dyDescent="0.25">
      <c r="A1" s="46" t="s">
        <v>0</v>
      </c>
      <c r="B1" s="46"/>
      <c r="C1" s="46"/>
      <c r="D1" s="46"/>
      <c r="E1" s="46"/>
      <c r="F1" s="46"/>
      <c r="G1" s="46"/>
      <c r="H1" s="46"/>
    </row>
    <row r="3" spans="1:8" x14ac:dyDescent="0.25">
      <c r="A3" s="47" t="s">
        <v>5</v>
      </c>
      <c r="B3" s="47"/>
      <c r="C3" s="47" t="s">
        <v>17</v>
      </c>
      <c r="D3" s="47"/>
      <c r="E3" s="3" t="s">
        <v>16</v>
      </c>
    </row>
    <row r="4" spans="1:8" x14ac:dyDescent="0.25">
      <c r="A4" s="3" t="s">
        <v>15</v>
      </c>
      <c r="B4" s="3">
        <v>250</v>
      </c>
      <c r="C4" s="47">
        <v>36</v>
      </c>
      <c r="D4" s="47"/>
      <c r="E4" s="3">
        <f>B4*C4</f>
        <v>9000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2" sqref="A22"/>
    </sheetView>
  </sheetViews>
  <sheetFormatPr defaultRowHeight="15" x14ac:dyDescent="0.25"/>
  <cols>
    <col min="1" max="1" width="22.85546875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46" t="s">
        <v>18</v>
      </c>
      <c r="B1" s="46"/>
      <c r="C1" s="46"/>
      <c r="D1" s="46"/>
      <c r="E1" s="46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39" t="s">
        <v>90</v>
      </c>
      <c r="B10" s="3">
        <v>575</v>
      </c>
      <c r="C10" s="39">
        <v>363.25</v>
      </c>
      <c r="D10" s="39">
        <v>575</v>
      </c>
      <c r="E10" s="11">
        <f>D10</f>
        <v>575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363.25</v>
      </c>
      <c r="D12" s="3">
        <f>SUM(D10:D11)</f>
        <v>575</v>
      </c>
      <c r="E12" s="16">
        <f>SUM(E10:E11)</f>
        <v>575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39" t="s">
        <v>89</v>
      </c>
      <c r="B16" s="3">
        <v>575</v>
      </c>
      <c r="C16" s="39">
        <v>499.97</v>
      </c>
      <c r="D16" s="39">
        <v>575</v>
      </c>
      <c r="E16" s="11">
        <f>D16</f>
        <v>575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499.97</v>
      </c>
      <c r="D18" s="3">
        <f>SUM(D16:D17)</f>
        <v>575</v>
      </c>
      <c r="E18" s="16">
        <f>SUM(E16:E17)</f>
        <v>575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42" t="s">
        <v>89</v>
      </c>
      <c r="B22" s="3">
        <v>575</v>
      </c>
      <c r="C22" s="42">
        <v>882.64</v>
      </c>
      <c r="D22" s="11">
        <v>575</v>
      </c>
      <c r="E22" s="11">
        <f>D22</f>
        <v>575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882.64</v>
      </c>
      <c r="D24" s="3">
        <f>SUM(D22:D23)</f>
        <v>575</v>
      </c>
      <c r="E24" s="16">
        <f>SUM(E22:E23)</f>
        <v>575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22" workbookViewId="0">
      <selection activeCell="G49" sqref="G49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46" t="s">
        <v>24</v>
      </c>
      <c r="B1" s="46"/>
      <c r="C1" s="46"/>
      <c r="D1" s="46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137</v>
      </c>
      <c r="C5" s="11">
        <v>0</v>
      </c>
      <c r="D5" s="11">
        <f>B5*C5</f>
        <v>0</v>
      </c>
    </row>
    <row r="6" spans="1:4" x14ac:dyDescent="0.25">
      <c r="A6" s="11"/>
      <c r="B6" s="3">
        <v>137</v>
      </c>
      <c r="C6" s="11">
        <v>0</v>
      </c>
      <c r="D6" s="11">
        <f>B6*C6</f>
        <v>0</v>
      </c>
    </row>
    <row r="7" spans="1:4" x14ac:dyDescent="0.25">
      <c r="A7" s="11"/>
      <c r="B7" s="3">
        <v>137</v>
      </c>
      <c r="C7" s="11">
        <v>0</v>
      </c>
      <c r="D7" s="11">
        <f>B7*C7</f>
        <v>0</v>
      </c>
    </row>
    <row r="8" spans="1:4" x14ac:dyDescent="0.25">
      <c r="A8" s="11"/>
      <c r="B8" s="3">
        <v>137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137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137</v>
      </c>
      <c r="C14" s="11">
        <v>0</v>
      </c>
      <c r="D14" s="11">
        <f>B14*C14</f>
        <v>0</v>
      </c>
    </row>
    <row r="15" spans="1:4" x14ac:dyDescent="0.25">
      <c r="A15" s="11"/>
      <c r="B15" s="3">
        <v>137</v>
      </c>
      <c r="C15" s="11">
        <v>0</v>
      </c>
      <c r="D15" s="11">
        <f>B15*C15</f>
        <v>0</v>
      </c>
    </row>
    <row r="16" spans="1:4" x14ac:dyDescent="0.25">
      <c r="A16" s="11"/>
      <c r="B16" s="3">
        <v>137</v>
      </c>
      <c r="C16" s="11">
        <v>0</v>
      </c>
      <c r="D16" s="11">
        <f>B16*C16</f>
        <v>0</v>
      </c>
    </row>
    <row r="17" spans="1:4" x14ac:dyDescent="0.25">
      <c r="A17" s="11"/>
      <c r="B17" s="3">
        <v>137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137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42" t="s">
        <v>95</v>
      </c>
      <c r="B23" s="3">
        <v>137</v>
      </c>
      <c r="C23" s="42">
        <v>11.91</v>
      </c>
      <c r="D23" s="11">
        <f>B23*C23</f>
        <v>1631.67</v>
      </c>
    </row>
    <row r="24" spans="1:4" x14ac:dyDescent="0.25">
      <c r="A24" s="42" t="s">
        <v>92</v>
      </c>
      <c r="B24" s="3">
        <v>137</v>
      </c>
      <c r="C24" s="42">
        <v>8.1999999999999993</v>
      </c>
      <c r="D24" s="11">
        <f>B24*C24</f>
        <v>1123.3999999999999</v>
      </c>
    </row>
    <row r="25" spans="1:4" x14ac:dyDescent="0.25">
      <c r="A25" s="42" t="s">
        <v>96</v>
      </c>
      <c r="B25" s="3">
        <v>137</v>
      </c>
      <c r="C25" s="42">
        <v>9.74</v>
      </c>
      <c r="D25" s="11">
        <f>B25*C25</f>
        <v>1334.38</v>
      </c>
    </row>
    <row r="26" spans="1:4" x14ac:dyDescent="0.25">
      <c r="A26" s="11"/>
      <c r="B26" s="3">
        <v>137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137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45">
        <v>15</v>
      </c>
      <c r="C28" s="3">
        <f>C23+C24+C25</f>
        <v>29.85</v>
      </c>
      <c r="D28" s="16">
        <f>SUM(D23:D27)</f>
        <v>4089.45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42" t="s">
        <v>95</v>
      </c>
      <c r="B32" s="3">
        <v>137</v>
      </c>
      <c r="C32" s="42">
        <v>8.5399999999999991</v>
      </c>
      <c r="D32" s="11">
        <f>B32*C32</f>
        <v>1169.9799999999998</v>
      </c>
    </row>
    <row r="33" spans="1:4" x14ac:dyDescent="0.25">
      <c r="A33" s="42" t="s">
        <v>92</v>
      </c>
      <c r="B33" s="3">
        <v>137</v>
      </c>
      <c r="C33" s="42">
        <v>4.95</v>
      </c>
      <c r="D33" s="11">
        <f>B33*C33</f>
        <v>678.15</v>
      </c>
    </row>
    <row r="34" spans="1:4" x14ac:dyDescent="0.25">
      <c r="A34" s="42" t="s">
        <v>96</v>
      </c>
      <c r="B34" s="3">
        <v>137</v>
      </c>
      <c r="C34" s="42">
        <v>9.2100000000000009</v>
      </c>
      <c r="D34" s="11">
        <f>B34*C34</f>
        <v>1261.7700000000002</v>
      </c>
    </row>
    <row r="35" spans="1:4" x14ac:dyDescent="0.25">
      <c r="A35" s="11"/>
      <c r="B35" s="3">
        <v>137</v>
      </c>
      <c r="C35" s="11">
        <v>0</v>
      </c>
      <c r="D35" s="11">
        <f>B35*C35</f>
        <v>0</v>
      </c>
    </row>
    <row r="36" spans="1:4" ht="15.75" thickBot="1" x14ac:dyDescent="0.3">
      <c r="A36" s="11"/>
      <c r="B36" s="3">
        <v>137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45">
        <v>15</v>
      </c>
      <c r="C37" s="3">
        <f>C32+C33+C34</f>
        <v>22.7</v>
      </c>
      <c r="D37" s="16">
        <f>SUM(D32:D36)</f>
        <v>3109.8999999999996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42" t="s">
        <v>95</v>
      </c>
      <c r="B41" s="3">
        <v>137</v>
      </c>
      <c r="C41" s="42">
        <v>9.34</v>
      </c>
      <c r="D41" s="11">
        <f>B41*C41</f>
        <v>1279.58</v>
      </c>
    </row>
    <row r="42" spans="1:4" x14ac:dyDescent="0.25">
      <c r="A42" s="42" t="s">
        <v>92</v>
      </c>
      <c r="B42" s="3">
        <v>137</v>
      </c>
      <c r="C42" s="42">
        <v>7.63</v>
      </c>
      <c r="D42" s="11">
        <f>B42*C42</f>
        <v>1045.31</v>
      </c>
    </row>
    <row r="43" spans="1:4" x14ac:dyDescent="0.25">
      <c r="A43" s="42" t="s">
        <v>96</v>
      </c>
      <c r="B43" s="3">
        <v>137</v>
      </c>
      <c r="C43" s="42">
        <v>8.8699999999999992</v>
      </c>
      <c r="D43" s="11">
        <f>B43*C43</f>
        <v>1215.1899999999998</v>
      </c>
    </row>
    <row r="44" spans="1:4" x14ac:dyDescent="0.25">
      <c r="A44" s="11"/>
      <c r="B44" s="3">
        <v>137</v>
      </c>
      <c r="C44" s="11">
        <v>0</v>
      </c>
      <c r="D44" s="11">
        <f>B44*C44</f>
        <v>0</v>
      </c>
    </row>
    <row r="45" spans="1:4" ht="15.75" thickBot="1" x14ac:dyDescent="0.3">
      <c r="A45" s="11"/>
      <c r="B45" s="3">
        <v>137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45">
        <v>15</v>
      </c>
      <c r="C46" s="3">
        <f>C41+C42+C43</f>
        <v>25.839999999999996</v>
      </c>
      <c r="D46" s="16">
        <f>SUM(D41:D45)</f>
        <v>3540.08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42" t="s">
        <v>95</v>
      </c>
      <c r="B50" s="3">
        <v>137</v>
      </c>
      <c r="C50" s="42">
        <v>8.93</v>
      </c>
      <c r="D50" s="11">
        <f>B50*C50</f>
        <v>1223.4099999999999</v>
      </c>
    </row>
    <row r="51" spans="1:4" x14ac:dyDescent="0.25">
      <c r="A51" s="42" t="s">
        <v>92</v>
      </c>
      <c r="B51" s="3">
        <v>137</v>
      </c>
      <c r="C51" s="42">
        <v>9.15</v>
      </c>
      <c r="D51" s="11">
        <f>B51*C51</f>
        <v>1253.55</v>
      </c>
    </row>
    <row r="52" spans="1:4" x14ac:dyDescent="0.25">
      <c r="A52" s="42" t="s">
        <v>96</v>
      </c>
      <c r="B52" s="3">
        <v>137</v>
      </c>
      <c r="C52" s="42">
        <v>7.54</v>
      </c>
      <c r="D52" s="11">
        <f>B52*C52</f>
        <v>1032.98</v>
      </c>
    </row>
    <row r="53" spans="1:4" x14ac:dyDescent="0.25">
      <c r="A53" s="11"/>
      <c r="B53" s="3">
        <v>137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137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45">
        <v>15</v>
      </c>
      <c r="C55" s="3">
        <f>C50+C51+C52</f>
        <v>25.619999999999997</v>
      </c>
      <c r="D55" s="16">
        <f>SUM(D50:D54)</f>
        <v>3509.94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/>
      <c r="B59" s="3">
        <v>137</v>
      </c>
      <c r="C59" s="11">
        <v>0</v>
      </c>
      <c r="D59" s="11">
        <f>B59*C59</f>
        <v>0</v>
      </c>
    </row>
    <row r="60" spans="1:4" x14ac:dyDescent="0.25">
      <c r="A60" s="11"/>
      <c r="B60" s="3">
        <v>137</v>
      </c>
      <c r="C60" s="11">
        <v>0</v>
      </c>
      <c r="D60" s="11">
        <f>B60*C60</f>
        <v>0</v>
      </c>
    </row>
    <row r="61" spans="1:4" x14ac:dyDescent="0.25">
      <c r="A61" s="11"/>
      <c r="B61" s="3">
        <v>137</v>
      </c>
      <c r="C61" s="11">
        <v>0</v>
      </c>
      <c r="D61" s="11">
        <f>B61*C61</f>
        <v>0</v>
      </c>
    </row>
    <row r="62" spans="1:4" x14ac:dyDescent="0.25">
      <c r="A62" s="11"/>
      <c r="B62" s="3">
        <v>137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137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0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46" t="s">
        <v>36</v>
      </c>
      <c r="B1" s="46"/>
      <c r="C1" s="46"/>
      <c r="D1" s="46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10" workbookViewId="0">
      <selection activeCell="E42" sqref="E42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46" t="s">
        <v>51</v>
      </c>
      <c r="B1" s="46"/>
      <c r="C1" s="46"/>
      <c r="D1" s="46"/>
      <c r="E1" s="46"/>
    </row>
    <row r="3" spans="1:6" x14ac:dyDescent="0.25">
      <c r="A3" s="48" t="s">
        <v>49</v>
      </c>
      <c r="B3" s="49"/>
      <c r="C3" s="50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37" t="s">
        <v>87</v>
      </c>
      <c r="B5" s="3">
        <v>275</v>
      </c>
      <c r="C5" s="38">
        <v>201.28</v>
      </c>
      <c r="D5" s="13">
        <v>275</v>
      </c>
      <c r="E5" s="11">
        <f>D5</f>
        <v>275</v>
      </c>
    </row>
    <row r="6" spans="1:6" x14ac:dyDescent="0.25">
      <c r="A6" s="37" t="s">
        <v>88</v>
      </c>
      <c r="B6" s="3">
        <v>275</v>
      </c>
      <c r="C6" s="38">
        <v>201.28</v>
      </c>
      <c r="D6" s="13">
        <v>275</v>
      </c>
      <c r="E6" s="11">
        <f>D6</f>
        <v>275</v>
      </c>
    </row>
    <row r="7" spans="1:6" x14ac:dyDescent="0.25">
      <c r="A7" s="37" t="s">
        <v>89</v>
      </c>
      <c r="B7" s="3">
        <v>275</v>
      </c>
      <c r="C7" s="38">
        <v>201.28</v>
      </c>
      <c r="D7" s="13">
        <v>275</v>
      </c>
      <c r="E7" s="11">
        <f>D7</f>
        <v>275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603.84</v>
      </c>
      <c r="D10" s="5"/>
      <c r="E10" s="21">
        <f>SUM(E5:E9)</f>
        <v>825</v>
      </c>
    </row>
    <row r="12" spans="1:6" x14ac:dyDescent="0.25">
      <c r="A12" s="46" t="s">
        <v>52</v>
      </c>
      <c r="B12" s="46"/>
      <c r="C12" s="46"/>
      <c r="D12" s="46"/>
      <c r="E12" s="46"/>
    </row>
    <row r="14" spans="1:6" x14ac:dyDescent="0.25">
      <c r="A14" s="48" t="s">
        <v>49</v>
      </c>
      <c r="B14" s="49"/>
      <c r="C14" s="50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37" t="s">
        <v>87</v>
      </c>
      <c r="B16" s="3">
        <v>100</v>
      </c>
      <c r="C16">
        <v>68.311333333333295</v>
      </c>
      <c r="D16" s="13">
        <v>100</v>
      </c>
      <c r="E16" s="13">
        <v>5</v>
      </c>
      <c r="F16" s="11">
        <f>D16*E16</f>
        <v>500</v>
      </c>
    </row>
    <row r="17" spans="1:6" x14ac:dyDescent="0.25">
      <c r="A17" s="37" t="s">
        <v>88</v>
      </c>
      <c r="B17" s="3">
        <v>100</v>
      </c>
      <c r="C17">
        <v>68.311333333333295</v>
      </c>
      <c r="D17" s="13">
        <v>100</v>
      </c>
      <c r="E17" s="13">
        <v>5</v>
      </c>
      <c r="F17" s="11">
        <f>D17*E17</f>
        <v>500</v>
      </c>
    </row>
    <row r="18" spans="1:6" x14ac:dyDescent="0.25">
      <c r="A18" s="37" t="s">
        <v>89</v>
      </c>
      <c r="B18" s="3">
        <v>100</v>
      </c>
      <c r="C18">
        <v>68.311333333333295</v>
      </c>
      <c r="D18" s="13">
        <v>100</v>
      </c>
      <c r="E18" s="13">
        <v>5</v>
      </c>
      <c r="F18" s="11">
        <f>D18*E18</f>
        <v>500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204.93399999999988</v>
      </c>
      <c r="D21" s="3"/>
      <c r="E21" s="5"/>
      <c r="F21" s="21">
        <f>SUM(F16:F20)</f>
        <v>1500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603.84</v>
      </c>
      <c r="D24" s="3">
        <f>E10</f>
        <v>825</v>
      </c>
    </row>
    <row r="25" spans="1:6" ht="15.75" thickBot="1" x14ac:dyDescent="0.3">
      <c r="A25" s="25" t="s">
        <v>61</v>
      </c>
      <c r="B25" s="24"/>
      <c r="C25" s="24">
        <f>C21</f>
        <v>204.93399999999988</v>
      </c>
      <c r="D25" s="7">
        <f>F21</f>
        <v>1500</v>
      </c>
    </row>
    <row r="26" spans="1:6" ht="16.5" thickTop="1" thickBot="1" x14ac:dyDescent="0.3">
      <c r="A26" s="3"/>
      <c r="B26" s="3"/>
      <c r="C26" s="3">
        <f>SUM(C24:C25)</f>
        <v>808.77399999999989</v>
      </c>
      <c r="D26" s="8">
        <f>SUM(D24:D25)</f>
        <v>2325</v>
      </c>
    </row>
    <row r="27" spans="1:6" ht="15.75" thickTop="1" x14ac:dyDescent="0.25"/>
    <row r="33" spans="1:6" x14ac:dyDescent="0.25">
      <c r="A33" s="48" t="s">
        <v>51</v>
      </c>
      <c r="B33" s="49"/>
      <c r="C33" s="49"/>
      <c r="D33" s="49"/>
      <c r="E33" s="50"/>
    </row>
    <row r="35" spans="1:6" x14ac:dyDescent="0.25">
      <c r="A35" s="46" t="s">
        <v>53</v>
      </c>
      <c r="B35" s="46"/>
      <c r="C35" s="46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40" t="s">
        <v>91</v>
      </c>
      <c r="B37" s="3">
        <v>275</v>
      </c>
      <c r="C37" s="43">
        <v>427.32</v>
      </c>
      <c r="D37" s="41">
        <v>275</v>
      </c>
      <c r="E37" s="40">
        <f>D37</f>
        <v>275</v>
      </c>
    </row>
    <row r="38" spans="1:6" x14ac:dyDescent="0.25">
      <c r="A38" s="40" t="s">
        <v>92</v>
      </c>
      <c r="B38" s="3">
        <v>275</v>
      </c>
      <c r="C38" s="41">
        <v>427.32</v>
      </c>
      <c r="D38">
        <v>275</v>
      </c>
      <c r="E38" s="40">
        <v>275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854.64</v>
      </c>
      <c r="D42" s="22">
        <f>SUM(D37:D41)</f>
        <v>550</v>
      </c>
      <c r="E42" s="21">
        <f>SUM(E37:E41)</f>
        <v>550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0" t="s">
        <v>91</v>
      </c>
      <c r="B49" s="3">
        <v>100</v>
      </c>
      <c r="C49" s="43">
        <v>152.19</v>
      </c>
      <c r="D49" s="41">
        <v>100</v>
      </c>
      <c r="E49" s="41">
        <v>5</v>
      </c>
      <c r="F49" s="40">
        <f>D49*E49</f>
        <v>500</v>
      </c>
    </row>
    <row r="50" spans="1:6" x14ac:dyDescent="0.25">
      <c r="A50" s="40" t="s">
        <v>92</v>
      </c>
      <c r="B50" s="3">
        <v>100</v>
      </c>
      <c r="C50" s="41">
        <v>152.19</v>
      </c>
      <c r="D50">
        <v>100</v>
      </c>
      <c r="E50" s="41">
        <v>5</v>
      </c>
      <c r="F50" s="40">
        <f>D50*E50</f>
        <v>500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304.38</v>
      </c>
      <c r="D54" s="18">
        <f>SUM(D49:D53)</f>
        <v>200</v>
      </c>
      <c r="E54" s="5"/>
      <c r="F54" s="21">
        <f>SUM(F49:F53)</f>
        <v>1000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3">
        <f>E42</f>
        <v>550</v>
      </c>
      <c r="D58">
        <f>E42</f>
        <v>550</v>
      </c>
    </row>
    <row r="59" spans="1:6" ht="15.75" thickBot="1" x14ac:dyDescent="0.3">
      <c r="A59" s="24" t="s">
        <v>61</v>
      </c>
      <c r="B59" s="24"/>
      <c r="C59" s="7">
        <f>F54</f>
        <v>1000</v>
      </c>
      <c r="D59">
        <f>F54</f>
        <v>1000</v>
      </c>
    </row>
    <row r="60" spans="1:6" ht="16.5" thickTop="1" thickBot="1" x14ac:dyDescent="0.3">
      <c r="A60" s="3"/>
      <c r="B60" s="3"/>
      <c r="C60" s="3">
        <f>SUM(C58:C59)</f>
        <v>1550</v>
      </c>
      <c r="D60" s="8">
        <f>D58+D59</f>
        <v>1550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D1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19.42578125" customWidth="1"/>
  </cols>
  <sheetData>
    <row r="1" spans="1:6" x14ac:dyDescent="0.25">
      <c r="A1" s="46" t="s">
        <v>54</v>
      </c>
      <c r="B1" s="46"/>
      <c r="C1" s="46"/>
      <c r="D1" s="46"/>
    </row>
    <row r="2" spans="1:6" x14ac:dyDescent="0.25">
      <c r="A2" s="28" t="s">
        <v>84</v>
      </c>
    </row>
    <row r="3" spans="1:6" x14ac:dyDescent="0.25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6" x14ac:dyDescent="0.25">
      <c r="A4" s="11" t="s">
        <v>56</v>
      </c>
      <c r="B4" s="11">
        <v>9180</v>
      </c>
      <c r="C4" s="31"/>
      <c r="D4" s="27">
        <f>C4/100*25</f>
        <v>0</v>
      </c>
      <c r="E4" s="32">
        <f>C4</f>
        <v>0</v>
      </c>
      <c r="F4" s="33">
        <f>C4+D4</f>
        <v>0</v>
      </c>
    </row>
    <row r="5" spans="1:6" ht="15.75" thickBot="1" x14ac:dyDescent="0.3">
      <c r="A5" s="11" t="s">
        <v>55</v>
      </c>
      <c r="B5" s="11">
        <v>8235</v>
      </c>
      <c r="C5" s="31"/>
      <c r="D5" s="34">
        <f>C5/100*25</f>
        <v>0</v>
      </c>
      <c r="E5" s="32">
        <f>C5-D5</f>
        <v>0</v>
      </c>
      <c r="F5" s="36">
        <f>C5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5">
        <f>SUM(D4:D5)</f>
        <v>0</v>
      </c>
      <c r="F6" s="9">
        <f>SUM(F4:F5)</f>
        <v>0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2018-09-06T15:20:57Z</cp:lastPrinted>
  <dcterms:created xsi:type="dcterms:W3CDTF">2016-01-22T10:09:20Z</dcterms:created>
  <dcterms:modified xsi:type="dcterms:W3CDTF">2018-09-06T15:33:17Z</dcterms:modified>
</cp:coreProperties>
</file>