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elen\International Dimensions Group\ToWe\ToWe-Finance\ToWe-Financial Reporting Final\"/>
    </mc:Choice>
  </mc:AlternateContent>
  <bookViews>
    <workbookView xWindow="360" yWindow="135" windowWidth="13395" windowHeight="6975" tabRatio="756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62913"/>
</workbook>
</file>

<file path=xl/calcChain.xml><?xml version="1.0" encoding="utf-8"?>
<calcChain xmlns="http://schemas.openxmlformats.org/spreadsheetml/2006/main">
  <c r="C28" i="4" l="1"/>
  <c r="C37" i="4"/>
  <c r="C46" i="4"/>
  <c r="C55" i="4"/>
  <c r="D38" i="1" l="1"/>
  <c r="D36" i="1"/>
  <c r="D37" i="1"/>
  <c r="E38" i="6" l="1"/>
  <c r="E37" i="6"/>
  <c r="E16" i="3" l="1"/>
  <c r="E10" i="3" l="1"/>
  <c r="F5" i="7" l="1"/>
  <c r="D5" i="7" l="1"/>
  <c r="E5" i="7" s="1"/>
  <c r="E40" i="1" s="1"/>
  <c r="E4" i="7"/>
  <c r="D4" i="7"/>
  <c r="D6" i="7" l="1"/>
  <c r="F4" i="7"/>
  <c r="F6" i="7" s="1"/>
  <c r="D6" i="3" l="1"/>
  <c r="D12" i="3"/>
  <c r="D18" i="3"/>
  <c r="D24" i="3"/>
  <c r="E23" i="3"/>
  <c r="E22" i="3"/>
  <c r="E17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D15" i="1"/>
  <c r="E15" i="1" s="1"/>
  <c r="E4" i="5" l="1"/>
  <c r="E20" i="5"/>
  <c r="D35" i="1" s="1"/>
  <c r="E35" i="1" s="1"/>
  <c r="D33" i="1"/>
  <c r="E33" i="1" s="1"/>
  <c r="E15" i="5"/>
  <c r="D34" i="1" s="1"/>
  <c r="E34" i="1" s="1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E41" i="6"/>
  <c r="E40" i="6"/>
  <c r="E39" i="6"/>
  <c r="E9" i="6"/>
  <c r="E8" i="6"/>
  <c r="E7" i="6"/>
  <c r="E6" i="6"/>
  <c r="E5" i="6"/>
  <c r="C36" i="1" l="1"/>
  <c r="C13" i="1" s="1"/>
  <c r="C24" i="6"/>
  <c r="C37" i="1"/>
  <c r="C14" i="1" s="1"/>
  <c r="C25" i="6"/>
  <c r="F54" i="6"/>
  <c r="J4" i="5"/>
  <c r="I5" i="5" s="1"/>
  <c r="D32" i="1" s="1"/>
  <c r="E32" i="1" s="1"/>
  <c r="D12" i="1" s="1"/>
  <c r="E12" i="1" s="1"/>
  <c r="E10" i="6"/>
  <c r="D24" i="6" s="1"/>
  <c r="F21" i="6"/>
  <c r="E42" i="6"/>
  <c r="C26" i="6" l="1"/>
  <c r="D25" i="6"/>
  <c r="E36" i="1"/>
  <c r="D59" i="6"/>
  <c r="D39" i="1"/>
  <c r="E39" i="1" s="1"/>
  <c r="D26" i="6"/>
  <c r="E37" i="1" s="1"/>
  <c r="E38" i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<sst xmlns="http://schemas.openxmlformats.org/spreadsheetml/2006/main" count="216" uniqueCount="93">
  <si>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</si>
  <si>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</si>
  <si>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</si>
  <si>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</si>
  <si>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</si>
  <si>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</si>
  <si>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</si>
  <si>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</si>
  <si>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</si>
  <si>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</si>
  <si>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</si>
  <si>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</si>
  <si>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</si>
  <si>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</si>
  <si>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</si>
  <si>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</si>
  <si>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</si>
  <si>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</si>
  <si>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</si>
  <si>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</si>
  <si>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</si>
  <si>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</si>
  <si>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</si>
  <si>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</si>
  <si>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</si>
  <si>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</si>
  <si>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</si>
  <si>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</si>
  <si>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</si>
  <si>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</si>
  <si>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</si>
  <si>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</si>
  <si>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</si>
  <si>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</si>
  <si>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</si>
  <si>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</si>
  <si>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</si>
  <si>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</si>
  <si>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</si>
  <si>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</si>
  <si>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</si>
  <si>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</si>
  <si>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</si>
  <si>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</si>
  <si>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</si>
  <si>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</si>
  <si>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</si>
  <si>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</si>
  <si>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</si>
  <si>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</si>
  <si>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</si>
  <si>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</si>
  <si>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</si>
  <si>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</si>
  <si>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</si>
  <si>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</si>
  <si>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</si>
  <si>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</si>
  <si>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</si>
  <si>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</si>
  <si>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</si>
  <si>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</si>
  <si>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</si>
  <si>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</si>
  <si>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</si>
  <si>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</si>
  <si>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</si>
  <si>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</si>
  <si>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</si>
  <si>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</si>
  <si>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</si>
  <si>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</si>
  <si>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</si>
  <si>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</si>
  <si>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</si>
  <si>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</si>
  <si>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</si>
  <si>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</si>
  <si>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</si>
  <si>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</si>
  <si>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</si>
  <si>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</si>
  <si>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</si>
  <si>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</si>
  <si>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</si>
  <si>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Expenditure</t>
  </si>
  <si>
    <t>Total EU Grant Claiming</t>
  </si>
  <si>
    <t>Seotember 2015- September 2018</t>
  </si>
  <si>
    <t>SILVIA TURMO</t>
  </si>
  <si>
    <t>NATALIA TURMO</t>
  </si>
  <si>
    <t>SILVIA</t>
  </si>
  <si>
    <t>natalia turmo</t>
  </si>
  <si>
    <t>silvia turmo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</si>
</sst>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0" fontId="0" fillId="0" borderId="14" xfId="0" applyBorder="1" applyAlignment="1"/>
    <xf numFmtId="0" fontId="0" fillId="0" borderId="15" xfId="0" applyBorder="1" applyAlignment="1"/>
    <xf numFmtId="3" fontId="0" fillId="0" borderId="4" xfId="0" applyNumberFormat="1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1" xfId="0" applyFont="1" applyBorder="1" applyAlignment="1"/>
    <xf numFmtId="0" fontId="0" fillId="0" borderId="1" xfId="0" applyFont="1" applyBorder="1"/>
    <xf numFmtId="0" fontId="0" fillId="0" borderId="2" xfId="0" applyFont="1" applyBorder="1" applyAlignment="1"/>
    <xf numFmtId="3" fontId="0" fillId="0" borderId="0" xfId="0" applyNumberFormat="1" applyFill="1" applyBorder="1"/>
    <xf numFmtId="0" fontId="0" fillId="2" borderId="1" xfId="0" applyFill="1" applyBorder="1"/>
    <xf numFmtId="0" fontId="0" fillId="2" borderId="1" xfId="0" applyFont="1" applyFill="1" applyBorder="1"/>
    <xf numFmtId="3" fontId="0" fillId="2" borderId="0" xfId="0" applyNumberFormat="1" applyFill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0"/>
  <sheetViews>
    <sheetView tabSelected="1" topLeftCell="A7" workbookViewId="0">
      <selection activeCell="G16" sqref="G16"/>
    </sheetView>
  </sheetViews>
  <sheetFormatPr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46" t="s">
        <v>1</v>
      </c>
      <c r="B1" s="46"/>
      <c r="C1" s="46"/>
      <c r="D1" s="46"/>
    </row>
    <row r="3" spans="1:7" x14ac:dyDescent="0.25">
      <c r="A3" s="11" t="s">
        <v>3</v>
      </c>
      <c r="B3" s="47"/>
      <c r="C3" s="47"/>
      <c r="D3" s="47"/>
    </row>
    <row r="4" spans="1:7" x14ac:dyDescent="0.25">
      <c r="A4" s="11" t="s">
        <v>2</v>
      </c>
      <c r="B4" s="47" t="s">
        <v>87</v>
      </c>
      <c r="C4" s="47"/>
      <c r="D4" s="47"/>
    </row>
    <row r="6" spans="1:7" x14ac:dyDescent="0.25">
      <c r="A6" s="10" t="s">
        <v>10</v>
      </c>
    </row>
    <row r="8" spans="1:7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7" x14ac:dyDescent="0.25">
      <c r="A9" s="2" t="s">
        <v>5</v>
      </c>
      <c r="B9" s="3">
        <v>250</v>
      </c>
      <c r="C9" s="13">
        <v>0</v>
      </c>
      <c r="D9" s="13">
        <f>D20</f>
        <v>9000</v>
      </c>
      <c r="E9" s="11">
        <f t="shared" ref="E9:E15" si="0">D9</f>
        <v>9000</v>
      </c>
      <c r="F9" s="32">
        <v>9000</v>
      </c>
    </row>
    <row r="10" spans="1:7" x14ac:dyDescent="0.25">
      <c r="A10" s="2" t="s">
        <v>6</v>
      </c>
      <c r="B10" s="3">
        <v>575</v>
      </c>
      <c r="C10" s="13">
        <f>C21+C22+C23+C24</f>
        <v>829.89</v>
      </c>
      <c r="D10" s="13">
        <f>D21+D22+D23+D24</f>
        <v>1150</v>
      </c>
      <c r="E10" s="11">
        <f t="shared" si="0"/>
        <v>1150</v>
      </c>
      <c r="F10" s="32">
        <v>1725</v>
      </c>
      <c r="G10">
        <v>575</v>
      </c>
    </row>
    <row r="11" spans="1:7" x14ac:dyDescent="0.25">
      <c r="A11" s="11" t="s">
        <v>7</v>
      </c>
      <c r="B11" s="3">
        <v>137</v>
      </c>
      <c r="C11" s="13">
        <v>0</v>
      </c>
      <c r="D11" s="13">
        <f>E25+E26+E27+E28+E29+E30+E31</f>
        <v>15023.42</v>
      </c>
      <c r="E11" s="11">
        <f t="shared" si="0"/>
        <v>15023.42</v>
      </c>
      <c r="F11" s="45">
        <v>8220</v>
      </c>
    </row>
    <row r="12" spans="1:7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  <c r="F12" s="42">
        <v>0</v>
      </c>
    </row>
    <row r="13" spans="1:7" x14ac:dyDescent="0.25">
      <c r="A13" s="11" t="s">
        <v>64</v>
      </c>
      <c r="B13" s="3">
        <v>275</v>
      </c>
      <c r="C13" s="13">
        <f>C36+C38</f>
        <v>2086.4499999999998</v>
      </c>
      <c r="D13" s="13">
        <f>E36+E38</f>
        <v>1100</v>
      </c>
      <c r="E13" s="11">
        <f t="shared" si="0"/>
        <v>1100</v>
      </c>
      <c r="F13" s="32">
        <v>1100</v>
      </c>
    </row>
    <row r="14" spans="1:7" x14ac:dyDescent="0.25">
      <c r="A14" s="12" t="s">
        <v>63</v>
      </c>
      <c r="B14" s="3">
        <v>500</v>
      </c>
      <c r="C14" s="13">
        <f>C37+C39</f>
        <v>569.62</v>
      </c>
      <c r="D14" s="13">
        <f>E37+E39</f>
        <v>2000</v>
      </c>
      <c r="E14" s="11">
        <f t="shared" si="0"/>
        <v>2000</v>
      </c>
      <c r="F14" s="32">
        <v>2000</v>
      </c>
    </row>
    <row r="15" spans="1:7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  <c r="F15" s="32">
        <v>0</v>
      </c>
    </row>
    <row r="16" spans="1:7" ht="15.75" thickTop="1" x14ac:dyDescent="0.25">
      <c r="E16" s="21">
        <f>SUM(E9:E15)</f>
        <v>28273.42</v>
      </c>
      <c r="F16" s="32">
        <v>22045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9000</v>
      </c>
      <c r="E20" s="11">
        <f t="shared" ref="E20:E39" si="1">D20</f>
        <v>9000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346.88</v>
      </c>
      <c r="D22" s="13">
        <f>'Transnational Meetings'!E12:E12</f>
        <v>575</v>
      </c>
      <c r="E22" s="11">
        <f t="shared" si="1"/>
        <v>575</v>
      </c>
    </row>
    <row r="23" spans="1:5" x14ac:dyDescent="0.25">
      <c r="A23" s="19" t="s">
        <v>74</v>
      </c>
      <c r="B23" s="3">
        <v>575</v>
      </c>
      <c r="C23" s="13">
        <f>'Transnational Meetings'!C18</f>
        <v>483.01</v>
      </c>
      <c r="D23" s="13">
        <f>'Transnational Meetings'!E18:E18</f>
        <v>575</v>
      </c>
      <c r="E23" s="11">
        <f t="shared" si="1"/>
        <v>575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137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0">
        <v>137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67</v>
      </c>
      <c r="B27" s="20">
        <v>137</v>
      </c>
      <c r="C27" s="11"/>
      <c r="D27" s="13">
        <f>'Intellectual Outputs'!D28:D28</f>
        <v>4110</v>
      </c>
      <c r="E27" s="11">
        <f t="shared" si="1"/>
        <v>4110</v>
      </c>
    </row>
    <row r="28" spans="1:5" x14ac:dyDescent="0.25">
      <c r="A28" s="6" t="s">
        <v>68</v>
      </c>
      <c r="B28" s="20">
        <v>137</v>
      </c>
      <c r="C28" s="13"/>
      <c r="D28" s="13">
        <f>'Intellectual Outputs'!D37:D37</f>
        <v>4364.82</v>
      </c>
      <c r="E28" s="11">
        <f t="shared" si="1"/>
        <v>4364.82</v>
      </c>
    </row>
    <row r="29" spans="1:5" x14ac:dyDescent="0.25">
      <c r="A29" s="6" t="s">
        <v>69</v>
      </c>
      <c r="B29" s="3">
        <v>137</v>
      </c>
      <c r="C29" s="13"/>
      <c r="D29" s="13">
        <f>'Intellectual Outputs'!D46:D46</f>
        <v>3014</v>
      </c>
      <c r="E29" s="11">
        <f t="shared" si="1"/>
        <v>3014</v>
      </c>
    </row>
    <row r="30" spans="1:5" x14ac:dyDescent="0.25">
      <c r="A30" s="6" t="s">
        <v>70</v>
      </c>
      <c r="B30" s="3">
        <v>137</v>
      </c>
      <c r="C30" s="13"/>
      <c r="D30" s="13">
        <f>'Intellectual Outputs'!D55:D55</f>
        <v>3534.6</v>
      </c>
      <c r="E30" s="11">
        <f t="shared" si="1"/>
        <v>3534.6</v>
      </c>
    </row>
    <row r="31" spans="1:5" x14ac:dyDescent="0.25">
      <c r="A31" s="6" t="s">
        <v>71</v>
      </c>
      <c r="B31" s="3">
        <v>137</v>
      </c>
      <c r="C31" s="13"/>
      <c r="D31" s="13">
        <f>'Intellectual Outputs'!D64:D64</f>
        <v>0</v>
      </c>
      <c r="E31" s="11">
        <f t="shared" si="1"/>
        <v>0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445.76</v>
      </c>
      <c r="D36" s="13">
        <f>'Training Activities'!E10</f>
        <v>550</v>
      </c>
      <c r="E36" s="11">
        <f t="shared" si="1"/>
        <v>550</v>
      </c>
    </row>
    <row r="37" spans="1:5" x14ac:dyDescent="0.25">
      <c r="A37" s="12" t="s">
        <v>77</v>
      </c>
      <c r="B37" s="3">
        <v>500</v>
      </c>
      <c r="C37" s="13">
        <f>'Training Activities'!C21</f>
        <v>569.62</v>
      </c>
      <c r="D37" s="13">
        <f>'Training Activities'!F21</f>
        <v>1000</v>
      </c>
      <c r="E37" s="11">
        <f t="shared" si="1"/>
        <v>1000</v>
      </c>
    </row>
    <row r="38" spans="1:5" x14ac:dyDescent="0.25">
      <c r="A38" s="11" t="s">
        <v>82</v>
      </c>
      <c r="B38" s="20">
        <v>275</v>
      </c>
      <c r="C38" s="11">
        <f>'Training Activities'!C54</f>
        <v>1640.69</v>
      </c>
      <c r="D38" s="11">
        <f>'Training Activities'!E42</f>
        <v>550</v>
      </c>
      <c r="E38" s="11">
        <f t="shared" si="1"/>
        <v>550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1000</v>
      </c>
      <c r="E39" s="11">
        <f t="shared" si="1"/>
        <v>1000</v>
      </c>
    </row>
    <row r="40" spans="1:5" x14ac:dyDescent="0.25">
      <c r="A40" s="13" t="s">
        <v>9</v>
      </c>
      <c r="B40" s="3"/>
      <c r="C40" s="13"/>
      <c r="D40" s="13"/>
      <c r="E40" s="11">
        <f>'Exceptional Costs'!E5</f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G31" sqref="G31"/>
    </sheetView>
  </sheetViews>
  <sheetFormatPr defaultRowHeight="15" x14ac:dyDescent="0.25"/>
  <sheetData>
    <row r="1" spans="1:8" x14ac:dyDescent="0.25">
      <c r="A1" s="46" t="s">
        <v>0</v>
      </c>
      <c r="B1" s="46"/>
      <c r="C1" s="46"/>
      <c r="D1" s="46"/>
      <c r="E1" s="46"/>
      <c r="F1" s="46"/>
      <c r="G1" s="46"/>
      <c r="H1" s="46"/>
    </row>
    <row r="3" spans="1:8" x14ac:dyDescent="0.25">
      <c r="A3" s="47" t="s">
        <v>5</v>
      </c>
      <c r="B3" s="47"/>
      <c r="C3" s="47" t="s">
        <v>17</v>
      </c>
      <c r="D3" s="47"/>
      <c r="E3" s="3" t="s">
        <v>16</v>
      </c>
    </row>
    <row r="4" spans="1:8" x14ac:dyDescent="0.25">
      <c r="A4" s="3" t="s">
        <v>15</v>
      </c>
      <c r="B4" s="3">
        <v>250</v>
      </c>
      <c r="C4" s="47">
        <v>36</v>
      </c>
      <c r="D4" s="47"/>
      <c r="E4" s="3">
        <f>B4*C4</f>
        <v>9000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I20" sqref="I20"/>
    </sheetView>
  </sheetViews>
  <sheetFormatPr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46" t="s">
        <v>18</v>
      </c>
      <c r="B1" s="46"/>
      <c r="C1" s="46"/>
      <c r="D1" s="46"/>
      <c r="E1" s="46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39" t="s">
        <v>90</v>
      </c>
      <c r="B10" s="40">
        <v>575</v>
      </c>
      <c r="C10" s="39">
        <v>346.88</v>
      </c>
      <c r="D10" s="39">
        <v>575</v>
      </c>
      <c r="E10" s="39">
        <f>D10</f>
        <v>575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346.88</v>
      </c>
      <c r="D12" s="3">
        <f>SUM(D10:D11)</f>
        <v>575</v>
      </c>
      <c r="E12" s="16">
        <f>SUM(E10:E11)</f>
        <v>575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39" t="s">
        <v>89</v>
      </c>
      <c r="B16" s="40">
        <v>575</v>
      </c>
      <c r="C16" s="39">
        <v>483.01</v>
      </c>
      <c r="D16" s="39">
        <v>575</v>
      </c>
      <c r="E16" s="39">
        <f>D16</f>
        <v>575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483.01</v>
      </c>
      <c r="D18" s="3">
        <f>SUM(D16:D17)</f>
        <v>575</v>
      </c>
      <c r="E18" s="16">
        <f>SUM(E16:E17)</f>
        <v>575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28" workbookViewId="0">
      <selection activeCell="C23" sqref="C23:C28"/>
    </sheetView>
  </sheetViews>
  <sheetFormatPr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46" t="s">
        <v>24</v>
      </c>
      <c r="B1" s="46"/>
      <c r="C1" s="46"/>
      <c r="D1" s="46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/>
      <c r="B5" s="3">
        <v>137</v>
      </c>
      <c r="C5" s="11">
        <v>0</v>
      </c>
      <c r="D5" s="11">
        <f>B5*C5</f>
        <v>0</v>
      </c>
    </row>
    <row r="6" spans="1:4" x14ac:dyDescent="0.25">
      <c r="A6" s="11"/>
      <c r="B6" s="3">
        <v>137</v>
      </c>
      <c r="C6" s="11">
        <v>0</v>
      </c>
      <c r="D6" s="11">
        <f>B6*C6</f>
        <v>0</v>
      </c>
    </row>
    <row r="7" spans="1:4" x14ac:dyDescent="0.25">
      <c r="A7" s="11"/>
      <c r="B7" s="3">
        <v>137</v>
      </c>
      <c r="C7" s="11">
        <v>0</v>
      </c>
      <c r="D7" s="11">
        <f>B7*C7</f>
        <v>0</v>
      </c>
    </row>
    <row r="8" spans="1:4" x14ac:dyDescent="0.25">
      <c r="A8" s="11"/>
      <c r="B8" s="3">
        <v>137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137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/>
      <c r="B14" s="3">
        <v>137</v>
      </c>
      <c r="C14" s="11">
        <v>0</v>
      </c>
      <c r="D14" s="11">
        <f>B14*C14</f>
        <v>0</v>
      </c>
    </row>
    <row r="15" spans="1:4" x14ac:dyDescent="0.25">
      <c r="A15" s="11"/>
      <c r="B15" s="3">
        <v>137</v>
      </c>
      <c r="C15" s="11">
        <v>0</v>
      </c>
      <c r="D15" s="11">
        <f>B15*C15</f>
        <v>0</v>
      </c>
    </row>
    <row r="16" spans="1:4" x14ac:dyDescent="0.25">
      <c r="A16" s="11"/>
      <c r="B16" s="3">
        <v>137</v>
      </c>
      <c r="C16" s="11">
        <v>0</v>
      </c>
      <c r="D16" s="11">
        <f>B16*C16</f>
        <v>0</v>
      </c>
    </row>
    <row r="17" spans="1:4" x14ac:dyDescent="0.25">
      <c r="A17" s="11"/>
      <c r="B17" s="3">
        <v>137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137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0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41" t="s">
        <v>88</v>
      </c>
      <c r="B23" s="3">
        <v>137</v>
      </c>
      <c r="C23" s="11">
        <v>15</v>
      </c>
      <c r="D23" s="11">
        <f>B23*C23</f>
        <v>2055</v>
      </c>
    </row>
    <row r="24" spans="1:4" x14ac:dyDescent="0.25">
      <c r="A24" s="41" t="s">
        <v>89</v>
      </c>
      <c r="B24" s="3">
        <v>137</v>
      </c>
      <c r="C24" s="11">
        <v>15</v>
      </c>
      <c r="D24" s="11">
        <f>B24*C24</f>
        <v>2055</v>
      </c>
    </row>
    <row r="25" spans="1:4" x14ac:dyDescent="0.25">
      <c r="A25" s="11"/>
      <c r="B25" s="3">
        <v>137</v>
      </c>
      <c r="C25" s="11">
        <v>0</v>
      </c>
      <c r="D25" s="11">
        <f>B25*C25</f>
        <v>0</v>
      </c>
    </row>
    <row r="26" spans="1:4" x14ac:dyDescent="0.25">
      <c r="A26" s="11"/>
      <c r="B26" s="3">
        <v>137</v>
      </c>
      <c r="C26" s="11">
        <v>0</v>
      </c>
      <c r="D26" s="11">
        <f>B26*C26</f>
        <v>0</v>
      </c>
    </row>
    <row r="27" spans="1:4" ht="15.75" thickBot="1" x14ac:dyDescent="0.3">
      <c r="A27" s="11"/>
      <c r="B27" s="3">
        <v>137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43">
        <v>15</v>
      </c>
      <c r="C28" s="3">
        <f>SUM(C23:C27)</f>
        <v>30</v>
      </c>
      <c r="D28" s="16">
        <f>SUM(D23:D27)</f>
        <v>4110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41" t="s">
        <v>88</v>
      </c>
      <c r="B32" s="3">
        <v>137</v>
      </c>
      <c r="C32" s="11">
        <v>15.93</v>
      </c>
      <c r="D32" s="11">
        <f>B32*C32</f>
        <v>2182.41</v>
      </c>
    </row>
    <row r="33" spans="1:4" x14ac:dyDescent="0.25">
      <c r="A33" s="41" t="s">
        <v>89</v>
      </c>
      <c r="B33" s="3">
        <v>137</v>
      </c>
      <c r="C33" s="11">
        <v>15.93</v>
      </c>
      <c r="D33" s="11">
        <f>B33*C33</f>
        <v>2182.41</v>
      </c>
    </row>
    <row r="34" spans="1:4" x14ac:dyDescent="0.25">
      <c r="A34" s="11"/>
      <c r="B34" s="3">
        <v>137</v>
      </c>
      <c r="C34" s="11">
        <v>0</v>
      </c>
      <c r="D34" s="11">
        <f>B34*C34</f>
        <v>0</v>
      </c>
    </row>
    <row r="35" spans="1:4" x14ac:dyDescent="0.25">
      <c r="A35" s="11"/>
      <c r="B35" s="3">
        <v>137</v>
      </c>
      <c r="C35" s="11">
        <v>0</v>
      </c>
      <c r="D35" s="11">
        <f>B35*C35</f>
        <v>0</v>
      </c>
    </row>
    <row r="36" spans="1:4" ht="15.75" thickBot="1" x14ac:dyDescent="0.3">
      <c r="A36" s="11"/>
      <c r="B36" s="3">
        <v>137</v>
      </c>
      <c r="C36" s="11">
        <v>0</v>
      </c>
      <c r="D36" s="15">
        <f>B36*C36</f>
        <v>0</v>
      </c>
    </row>
    <row r="37" spans="1:4" ht="16.5" thickTop="1" thickBot="1" x14ac:dyDescent="0.3">
      <c r="A37" s="3"/>
      <c r="B37" s="44">
        <v>15</v>
      </c>
      <c r="C37" s="3">
        <f>SUM(C32:C36)</f>
        <v>31.86</v>
      </c>
      <c r="D37" s="16">
        <f>SUM(D32:D36)</f>
        <v>4364.82</v>
      </c>
    </row>
    <row r="38" spans="1:4" ht="15.75" thickTop="1" x14ac:dyDescent="0.25"/>
    <row r="39" spans="1:4" x14ac:dyDescent="0.25">
      <c r="A39" t="s">
        <v>31</v>
      </c>
    </row>
    <row r="40" spans="1:4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4" x14ac:dyDescent="0.25">
      <c r="A41" s="41" t="s">
        <v>88</v>
      </c>
      <c r="B41" s="3">
        <v>137</v>
      </c>
      <c r="C41" s="11">
        <v>11</v>
      </c>
      <c r="D41" s="11">
        <f>B41*C41</f>
        <v>1507</v>
      </c>
    </row>
    <row r="42" spans="1:4" x14ac:dyDescent="0.25">
      <c r="A42" s="41" t="s">
        <v>89</v>
      </c>
      <c r="B42" s="3">
        <v>137</v>
      </c>
      <c r="C42" s="11">
        <v>11</v>
      </c>
      <c r="D42" s="11">
        <f>B42*C42</f>
        <v>1507</v>
      </c>
    </row>
    <row r="43" spans="1:4" x14ac:dyDescent="0.25">
      <c r="A43" s="11"/>
      <c r="B43" s="3">
        <v>137</v>
      </c>
      <c r="C43" s="11">
        <v>0</v>
      </c>
      <c r="D43" s="11">
        <f>B43*C43</f>
        <v>0</v>
      </c>
    </row>
    <row r="44" spans="1:4" x14ac:dyDescent="0.25">
      <c r="A44" s="11"/>
      <c r="B44" s="3">
        <v>137</v>
      </c>
      <c r="C44" s="11">
        <v>0</v>
      </c>
      <c r="D44" s="11">
        <f>B44*C44</f>
        <v>0</v>
      </c>
    </row>
    <row r="45" spans="1:4" ht="15.75" thickBot="1" x14ac:dyDescent="0.3">
      <c r="A45" s="11"/>
      <c r="B45" s="3">
        <v>137</v>
      </c>
      <c r="C45" s="11">
        <v>0</v>
      </c>
      <c r="D45" s="15">
        <f>B45*C45</f>
        <v>0</v>
      </c>
    </row>
    <row r="46" spans="1:4" ht="16.5" thickTop="1" thickBot="1" x14ac:dyDescent="0.3">
      <c r="A46" s="3"/>
      <c r="B46" s="43">
        <v>15</v>
      </c>
      <c r="C46" s="3">
        <f>SUM(C41:C45)</f>
        <v>22</v>
      </c>
      <c r="D46" s="16">
        <f>SUM(D41:D45)</f>
        <v>3014</v>
      </c>
    </row>
    <row r="47" spans="1:4" ht="15.75" thickTop="1" x14ac:dyDescent="0.25"/>
    <row r="48" spans="1:4" x14ac:dyDescent="0.25">
      <c r="A48" t="s">
        <v>32</v>
      </c>
    </row>
    <row r="49" spans="1:4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 x14ac:dyDescent="0.25">
      <c r="A50" s="41" t="s">
        <v>88</v>
      </c>
      <c r="B50" s="3">
        <v>137</v>
      </c>
      <c r="C50" s="11">
        <v>12.9</v>
      </c>
      <c r="D50" s="11">
        <f>B50*C50</f>
        <v>1767.3</v>
      </c>
    </row>
    <row r="51" spans="1:4" x14ac:dyDescent="0.25">
      <c r="A51" s="41" t="s">
        <v>89</v>
      </c>
      <c r="B51" s="3">
        <v>137</v>
      </c>
      <c r="C51" s="11">
        <v>12.9</v>
      </c>
      <c r="D51" s="11">
        <f>B51*C51</f>
        <v>1767.3</v>
      </c>
    </row>
    <row r="52" spans="1:4" x14ac:dyDescent="0.25">
      <c r="A52" s="11"/>
      <c r="B52" s="3">
        <v>137</v>
      </c>
      <c r="C52" s="11">
        <v>0</v>
      </c>
      <c r="D52" s="11">
        <f>B52*C52</f>
        <v>0</v>
      </c>
    </row>
    <row r="53" spans="1:4" x14ac:dyDescent="0.25">
      <c r="A53" s="11"/>
      <c r="B53" s="3">
        <v>137</v>
      </c>
      <c r="C53" s="11">
        <v>0</v>
      </c>
      <c r="D53" s="11">
        <f>B53*C53</f>
        <v>0</v>
      </c>
    </row>
    <row r="54" spans="1:4" ht="15.75" thickBot="1" x14ac:dyDescent="0.3">
      <c r="A54" s="11"/>
      <c r="B54" s="3">
        <v>137</v>
      </c>
      <c r="C54" s="11">
        <v>0</v>
      </c>
      <c r="D54" s="15">
        <f>B54*C54</f>
        <v>0</v>
      </c>
    </row>
    <row r="55" spans="1:4" ht="16.5" thickTop="1" thickBot="1" x14ac:dyDescent="0.3">
      <c r="A55" s="3"/>
      <c r="B55" s="43">
        <v>15</v>
      </c>
      <c r="C55" s="3">
        <f>SUM(C50:C54)</f>
        <v>25.8</v>
      </c>
      <c r="D55" s="16">
        <f>SUM(D50:D54)</f>
        <v>3534.6</v>
      </c>
    </row>
    <row r="56" spans="1:4" ht="15.75" thickTop="1" x14ac:dyDescent="0.25"/>
    <row r="57" spans="1:4" x14ac:dyDescent="0.25">
      <c r="A57" t="s">
        <v>33</v>
      </c>
    </row>
    <row r="58" spans="1:4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 x14ac:dyDescent="0.25">
      <c r="A59" s="11"/>
      <c r="B59" s="3">
        <v>137</v>
      </c>
      <c r="C59" s="11">
        <v>0</v>
      </c>
      <c r="D59" s="11">
        <f>B59*C59</f>
        <v>0</v>
      </c>
    </row>
    <row r="60" spans="1:4" x14ac:dyDescent="0.25">
      <c r="A60" s="11"/>
      <c r="B60" s="3">
        <v>137</v>
      </c>
      <c r="C60" s="11">
        <v>0</v>
      </c>
      <c r="D60" s="11">
        <f>B60*C60</f>
        <v>0</v>
      </c>
    </row>
    <row r="61" spans="1:4" x14ac:dyDescent="0.25">
      <c r="A61" s="11"/>
      <c r="B61" s="3">
        <v>137</v>
      </c>
      <c r="C61" s="11">
        <v>0</v>
      </c>
      <c r="D61" s="11">
        <f>B61*C61</f>
        <v>0</v>
      </c>
    </row>
    <row r="62" spans="1:4" x14ac:dyDescent="0.25">
      <c r="A62" s="11"/>
      <c r="B62" s="3">
        <v>137</v>
      </c>
      <c r="C62" s="11">
        <v>0</v>
      </c>
      <c r="D62" s="11">
        <f>B62*C62</f>
        <v>0</v>
      </c>
    </row>
    <row r="63" spans="1:4" ht="15.75" thickBot="1" x14ac:dyDescent="0.3">
      <c r="A63" s="11"/>
      <c r="B63" s="3">
        <v>137</v>
      </c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/>
      <c r="D64" s="16">
        <f>SUM(D59:D63)</f>
        <v>0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G20" sqref="G20"/>
    </sheetView>
  </sheetViews>
  <sheetFormatPr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46" t="s">
        <v>36</v>
      </c>
      <c r="B1" s="46"/>
      <c r="C1" s="46"/>
      <c r="D1" s="46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workbookViewId="0">
      <selection activeCell="A49" sqref="A49:F50"/>
    </sheetView>
  </sheetViews>
  <sheetFormatPr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46" t="s">
        <v>51</v>
      </c>
      <c r="B1" s="46"/>
      <c r="C1" s="46"/>
      <c r="D1" s="46"/>
      <c r="E1" s="46"/>
    </row>
    <row r="3" spans="1:6" x14ac:dyDescent="0.25">
      <c r="A3" s="48" t="s">
        <v>49</v>
      </c>
      <c r="B3" s="49"/>
      <c r="C3" s="50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39" t="s">
        <v>88</v>
      </c>
      <c r="B5" s="40">
        <v>275</v>
      </c>
      <c r="C5" s="41">
        <v>222.88</v>
      </c>
      <c r="D5" s="41">
        <v>275</v>
      </c>
      <c r="E5" s="11">
        <f>D5</f>
        <v>275</v>
      </c>
    </row>
    <row r="6" spans="1:6" x14ac:dyDescent="0.25">
      <c r="A6" s="39" t="s">
        <v>89</v>
      </c>
      <c r="B6" s="40">
        <v>275</v>
      </c>
      <c r="C6" s="41">
        <v>222.88</v>
      </c>
      <c r="D6" s="41">
        <v>275</v>
      </c>
      <c r="E6" s="11">
        <f>D6</f>
        <v>275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 x14ac:dyDescent="0.25">
      <c r="A10" s="3"/>
      <c r="B10" s="3"/>
      <c r="C10" s="13">
        <f>SUM(C5:C9)</f>
        <v>445.76</v>
      </c>
      <c r="D10" s="5"/>
      <c r="E10" s="21">
        <f>SUM(E5:E9)</f>
        <v>550</v>
      </c>
    </row>
    <row r="12" spans="1:6" x14ac:dyDescent="0.25">
      <c r="A12" s="46" t="s">
        <v>52</v>
      </c>
      <c r="B12" s="46"/>
      <c r="C12" s="46"/>
      <c r="D12" s="46"/>
      <c r="E12" s="46"/>
    </row>
    <row r="14" spans="1:6" x14ac:dyDescent="0.25">
      <c r="A14" s="48" t="s">
        <v>49</v>
      </c>
      <c r="B14" s="49"/>
      <c r="C14" s="50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41" t="s">
        <v>88</v>
      </c>
      <c r="B16" s="40">
        <v>100</v>
      </c>
      <c r="C16" s="41">
        <v>284.81</v>
      </c>
      <c r="D16" s="41">
        <v>100</v>
      </c>
      <c r="E16" s="13">
        <v>5</v>
      </c>
      <c r="F16" s="11">
        <f>D16*E16</f>
        <v>500</v>
      </c>
    </row>
    <row r="17" spans="1:6" x14ac:dyDescent="0.25">
      <c r="A17" s="41" t="s">
        <v>89</v>
      </c>
      <c r="B17" s="40">
        <v>100</v>
      </c>
      <c r="C17" s="41">
        <v>284.81</v>
      </c>
      <c r="D17" s="41">
        <v>100</v>
      </c>
      <c r="E17" s="13">
        <v>5</v>
      </c>
      <c r="F17" s="11">
        <f>D17*E17</f>
        <v>500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569.62</v>
      </c>
      <c r="D21" s="3"/>
      <c r="E21" s="5"/>
      <c r="F21" s="21">
        <f>SUM(F16:F20)</f>
        <v>1000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445.76</v>
      </c>
      <c r="D24" s="3">
        <f>E10</f>
        <v>550</v>
      </c>
    </row>
    <row r="25" spans="1:6" ht="15.75" thickBot="1" x14ac:dyDescent="0.3">
      <c r="A25" s="25" t="s">
        <v>61</v>
      </c>
      <c r="B25" s="24"/>
      <c r="C25" s="24">
        <f>C21</f>
        <v>569.62</v>
      </c>
      <c r="D25" s="7">
        <f>F21</f>
        <v>1000</v>
      </c>
    </row>
    <row r="26" spans="1:6" ht="16.5" thickTop="1" thickBot="1" x14ac:dyDescent="0.3">
      <c r="A26" s="3"/>
      <c r="B26" s="3"/>
      <c r="C26" s="3">
        <f>SUM(C24:C25)</f>
        <v>1015.38</v>
      </c>
      <c r="D26" s="8">
        <f>SUM(D24:D25)</f>
        <v>1550</v>
      </c>
    </row>
    <row r="27" spans="1:6" ht="15.75" thickTop="1" x14ac:dyDescent="0.25"/>
    <row r="33" spans="1:6" x14ac:dyDescent="0.25">
      <c r="A33" s="48" t="s">
        <v>51</v>
      </c>
      <c r="B33" s="49"/>
      <c r="C33" s="49"/>
      <c r="D33" s="49"/>
      <c r="E33" s="50"/>
    </row>
    <row r="35" spans="1:6" x14ac:dyDescent="0.25">
      <c r="A35" s="46" t="s">
        <v>53</v>
      </c>
      <c r="B35" s="46"/>
      <c r="C35" s="46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39" t="s">
        <v>91</v>
      </c>
      <c r="B37" s="40">
        <v>275</v>
      </c>
      <c r="C37" s="39">
        <v>247.54</v>
      </c>
      <c r="D37" s="41">
        <v>275</v>
      </c>
      <c r="E37" s="39">
        <f>D37</f>
        <v>275</v>
      </c>
    </row>
    <row r="38" spans="1:6" x14ac:dyDescent="0.25">
      <c r="A38" s="39" t="s">
        <v>92</v>
      </c>
      <c r="B38" s="40">
        <v>275</v>
      </c>
      <c r="C38" s="39">
        <v>339.19</v>
      </c>
      <c r="D38" s="41">
        <v>275</v>
      </c>
      <c r="E38" s="39">
        <f>D38</f>
        <v>275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586.73</v>
      </c>
      <c r="D42" s="22"/>
      <c r="E42" s="21">
        <f>SUM(E37:E41)</f>
        <v>550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38" t="s">
        <v>91</v>
      </c>
      <c r="B49" s="3">
        <v>100</v>
      </c>
      <c r="C49" s="38">
        <v>872.32</v>
      </c>
      <c r="D49" s="38">
        <v>100</v>
      </c>
      <c r="E49" s="38">
        <v>5</v>
      </c>
      <c r="F49" s="37">
        <v>500</v>
      </c>
    </row>
    <row r="50" spans="1:6" x14ac:dyDescent="0.25">
      <c r="A50" s="38" t="s">
        <v>92</v>
      </c>
      <c r="B50" s="3">
        <v>100</v>
      </c>
      <c r="C50" s="38">
        <v>768.37</v>
      </c>
      <c r="D50" s="38">
        <v>100</v>
      </c>
      <c r="E50" s="38">
        <v>5</v>
      </c>
      <c r="F50" s="37">
        <v>500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1640.69</v>
      </c>
      <c r="D54" s="18"/>
      <c r="E54" s="5"/>
      <c r="F54" s="21">
        <f>SUM(F49:F53)</f>
        <v>1000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550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1000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1550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2" sqref="D12"/>
    </sheetView>
  </sheetViews>
  <sheetFormatPr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  <col min="5" max="5" width="19.42578125" customWidth="1"/>
  </cols>
  <sheetData>
    <row r="1" spans="1:6" x14ac:dyDescent="0.25">
      <c r="A1" s="46" t="s">
        <v>54</v>
      </c>
      <c r="B1" s="46"/>
      <c r="C1" s="46"/>
      <c r="D1" s="46"/>
    </row>
    <row r="2" spans="1:6" x14ac:dyDescent="0.25">
      <c r="A2" s="28" t="s">
        <v>84</v>
      </c>
    </row>
    <row r="3" spans="1:6" x14ac:dyDescent="0.25">
      <c r="A3" s="13"/>
      <c r="B3" s="11" t="s">
        <v>58</v>
      </c>
      <c r="C3" s="3" t="s">
        <v>85</v>
      </c>
      <c r="D3" s="29" t="s">
        <v>59</v>
      </c>
      <c r="E3" s="30" t="s">
        <v>86</v>
      </c>
      <c r="F3" s="26" t="s">
        <v>14</v>
      </c>
    </row>
    <row r="4" spans="1:6" x14ac:dyDescent="0.25">
      <c r="A4" s="11" t="s">
        <v>56</v>
      </c>
      <c r="B4" s="11">
        <v>9180</v>
      </c>
      <c r="C4" s="31"/>
      <c r="D4" s="27">
        <f>C4/100*25</f>
        <v>0</v>
      </c>
      <c r="E4" s="32">
        <f>C4</f>
        <v>0</v>
      </c>
      <c r="F4" s="33">
        <f>C4+D4</f>
        <v>0</v>
      </c>
    </row>
    <row r="5" spans="1:6" ht="15.75" thickBot="1" x14ac:dyDescent="0.3">
      <c r="A5" s="11" t="s">
        <v>55</v>
      </c>
      <c r="B5" s="11">
        <v>8235</v>
      </c>
      <c r="C5" s="31"/>
      <c r="D5" s="34">
        <f>C5/100*25</f>
        <v>0</v>
      </c>
      <c r="E5" s="32">
        <f>C5-D5</f>
        <v>0</v>
      </c>
      <c r="F5" s="36">
        <f>C5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5">
        <f>SUM(D4:D5)</f>
        <v>0</v>
      </c>
      <c r="F6" s="9">
        <f>SUM(F4:F5)</f>
        <v>0</v>
      </c>
    </row>
    <row r="7" spans="1:6" ht="15.75" thickTop="1" x14ac:dyDescent="0.25"/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 M</cp:lastModifiedBy>
  <dcterms:created xsi:type="dcterms:W3CDTF">2016-01-22T10:09:20Z</dcterms:created>
  <dcterms:modified xsi:type="dcterms:W3CDTF">2018-09-11T13:42:09Z</dcterms:modified>
</cp:coreProperties>
</file>